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30" windowWidth="20730" windowHeight="9090"/>
  </bookViews>
  <sheets>
    <sheet name="quartier Port Marianne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'quartier Port Marianne'!$1:$2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'quartier Port Marianne'!$A$1:$V$352</definedName>
  </definedNames>
  <calcPr calcId="144525"/>
</workbook>
</file>

<file path=xl/calcChain.xml><?xml version="1.0" encoding="utf-8"?>
<calcChain xmlns="http://schemas.openxmlformats.org/spreadsheetml/2006/main">
  <c r="K4" i="1"/>
  <c r="K6"/>
  <c r="U6"/>
  <c r="K8"/>
  <c r="C43"/>
  <c r="E43"/>
  <c r="F43"/>
  <c r="G43" s="1"/>
  <c r="C44"/>
  <c r="E44"/>
  <c r="F44"/>
  <c r="G44" s="1"/>
  <c r="C45"/>
  <c r="E45"/>
  <c r="F45"/>
  <c r="G45" s="1"/>
  <c r="C46"/>
  <c r="E46"/>
  <c r="F46"/>
  <c r="G46" s="1"/>
  <c r="C47"/>
  <c r="E47"/>
  <c r="F47"/>
  <c r="G47" s="1"/>
  <c r="C48"/>
  <c r="E48"/>
  <c r="F48"/>
  <c r="G48" s="1"/>
  <c r="B49"/>
  <c r="D49"/>
  <c r="F49"/>
  <c r="C52"/>
  <c r="E52"/>
  <c r="F52"/>
  <c r="G52"/>
  <c r="C53"/>
  <c r="E53"/>
  <c r="F53"/>
  <c r="G53"/>
  <c r="C54"/>
  <c r="E54"/>
  <c r="F54"/>
  <c r="G54"/>
  <c r="C55"/>
  <c r="E55"/>
  <c r="F55"/>
  <c r="G55"/>
  <c r="C56"/>
  <c r="E56"/>
  <c r="F56"/>
  <c r="G56"/>
  <c r="C57"/>
  <c r="E57"/>
  <c r="F57"/>
  <c r="G57"/>
  <c r="C58"/>
  <c r="E58"/>
  <c r="F58"/>
  <c r="G58"/>
  <c r="C59"/>
  <c r="E59"/>
  <c r="F59"/>
  <c r="G59"/>
  <c r="B60"/>
  <c r="D60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E116"/>
  <c r="F116"/>
  <c r="G116"/>
  <c r="D117"/>
  <c r="E117"/>
  <c r="F117"/>
  <c r="G117"/>
  <c r="D118"/>
  <c r="E118"/>
  <c r="F118"/>
  <c r="G118"/>
  <c r="D119"/>
  <c r="E119"/>
  <c r="F119"/>
  <c r="G119"/>
  <c r="D120"/>
  <c r="E120"/>
  <c r="F120"/>
  <c r="G120"/>
  <c r="D121"/>
  <c r="E121"/>
  <c r="F121"/>
  <c r="G121"/>
  <c r="D122"/>
  <c r="E122"/>
  <c r="F122"/>
  <c r="G122"/>
  <c r="C133"/>
  <c r="C134"/>
  <c r="C135"/>
  <c r="C136"/>
  <c r="C137"/>
  <c r="C138"/>
  <c r="C139"/>
  <c r="C140"/>
  <c r="D146"/>
  <c r="D147"/>
  <c r="D148"/>
  <c r="D149"/>
  <c r="U8" s="1"/>
  <c r="C174"/>
  <c r="D212"/>
  <c r="E212"/>
  <c r="L234"/>
  <c r="B10" s="1"/>
  <c r="L235"/>
  <c r="K10" s="1"/>
  <c r="B236"/>
  <c r="C234" s="1"/>
  <c r="L236"/>
  <c r="U10" s="1"/>
  <c r="C240"/>
  <c r="C242"/>
  <c r="C244"/>
  <c r="B245"/>
  <c r="C241" s="1"/>
  <c r="B255"/>
  <c r="C251" s="1"/>
  <c r="E265"/>
  <c r="E266"/>
  <c r="N275"/>
  <c r="N276"/>
  <c r="N277"/>
  <c r="N278"/>
  <c r="N279"/>
  <c r="N282"/>
  <c r="N284"/>
  <c r="M285"/>
  <c r="N283" s="1"/>
  <c r="G311"/>
  <c r="G312"/>
  <c r="G313"/>
  <c r="C254" l="1"/>
  <c r="C252"/>
  <c r="C243"/>
  <c r="M236"/>
  <c r="C235"/>
  <c r="E149"/>
  <c r="C253"/>
</calcChain>
</file>

<file path=xl/sharedStrings.xml><?xml version="1.0" encoding="utf-8"?>
<sst xmlns="http://schemas.openxmlformats.org/spreadsheetml/2006/main" count="307" uniqueCount="277">
  <si>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</si>
  <si>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</si>
  <si>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</si>
  <si>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</si>
  <si>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</si>
  <si>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</si>
  <si>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</si>
  <si>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</si>
  <si>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</si>
  <si>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</si>
  <si>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</si>
  <si>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</si>
  <si>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</si>
  <si>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</si>
  <si>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</si>
  <si>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</si>
  <si>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</si>
  <si>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</si>
  <si>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</si>
  <si>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</si>
  <si>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</si>
  <si>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</si>
  <si>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</si>
  <si>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</si>
  <si>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</si>
  <si>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</si>
  <si>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</si>
  <si>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</si>
  <si>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</si>
  <si>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</si>
  <si>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</si>
  <si>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</si>
  <si>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</si>
  <si>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</si>
  <si>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</si>
  <si>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</si>
  <si>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</si>
  <si>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</si>
  <si>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</si>
  <si>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</si>
  <si>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</si>
  <si>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</si>
  <si>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</si>
  <si>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</si>
  <si>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</si>
  <si>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</si>
  <si>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</si>
  <si>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</si>
  <si>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</si>
  <si>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</si>
  <si>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</si>
  <si>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</si>
  <si>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</si>
  <si>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</si>
  <si>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</si>
  <si>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</si>
  <si>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</si>
  <si>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</si>
  <si>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</si>
  <si>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</si>
  <si>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</si>
  <si>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</si>
  <si>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</si>
  <si>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</si>
  <si>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</si>
  <si>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</si>
  <si>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</si>
  <si>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</si>
  <si>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</si>
  <si>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</si>
  <si>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</si>
  <si>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</si>
  <si>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</si>
  <si>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</si>
  <si>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</si>
  <si>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</si>
  <si>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</si>
  <si>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</si>
  <si>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</si>
  <si>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</si>
  <si>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</si>
  <si>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</si>
  <si>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</si>
  <si>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 INSSE 2012</t>
  </si>
  <si>
    <t>Établissements de 50 salariés et +</t>
  </si>
  <si>
    <t>Établissement de 1 à 49 salariés</t>
  </si>
  <si>
    <t>Établissements sans salariés</t>
  </si>
  <si>
    <t>Nombre d'établissements</t>
  </si>
  <si>
    <t>z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</si>
  <si>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</si>
  <si>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</si>
  <si>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</si>
  <si>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</si>
  <si>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</si>
  <si>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</si>
  <si>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</si>
  <si>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</si>
  <si>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</si>
  <si>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</si>
  <si>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</si>
  <si>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</si>
  <si>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</si>
  <si>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</si>
  <si>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</si>
  <si>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</si>
  <si>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</si>
  <si>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Créations d'activités économiques</t>
  </si>
  <si>
    <t>Activités économiques INSEE 2009</t>
  </si>
  <si>
    <t>Nombre de ménages</t>
  </si>
  <si>
    <t>Deux voitures ou plus</t>
  </si>
  <si>
    <t>Une voiture</t>
  </si>
  <si>
    <t>Pas de voiture</t>
  </si>
  <si>
    <t>Nombre de voitures par ménages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</si>
  <si>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</si>
  <si>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</si>
  <si>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</si>
  <si>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</si>
  <si>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</si>
  <si>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</si>
  <si>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</si>
  <si>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</si>
  <si>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</si>
  <si>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</si>
  <si>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</si>
  <si>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</si>
  <si>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</si>
  <si>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</si>
  <si>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</si>
  <si>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</si>
  <si>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</si>
  <si>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</si>
  <si>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</si>
  <si>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</si>
  <si>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</si>
  <si>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</si>
  <si>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</si>
  <si>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</si>
  <si>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</si>
  <si>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</si>
  <si>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</si>
  <si>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</si>
  <si>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</si>
  <si>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</si>
  <si>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</si>
  <si>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</si>
  <si>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</si>
  <si>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</si>
  <si>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</si>
  <si>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</si>
  <si>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</si>
  <si>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</si>
  <si>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Taux national 6,4%</t>
  </si>
  <si>
    <t>Total CMU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</si>
  <si>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</si>
  <si>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</si>
  <si>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</si>
  <si>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</si>
  <si>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</si>
  <si>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Sourece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</si>
  <si>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</si>
  <si>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</si>
  <si>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</si>
  <si>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</si>
  <si>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</si>
  <si>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</si>
  <si>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</si>
  <si>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</si>
  <si>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</si>
  <si>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</si>
  <si>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</si>
  <si>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son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</si>
  <si>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</si>
  <si>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</si>
  <si>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</si>
  <si>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</si>
  <si>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</si>
  <si>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</si>
  <si>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</si>
  <si>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</si>
  <si>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</si>
  <si>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</si>
  <si>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</si>
  <si>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</si>
  <si>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</si>
  <si>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</si>
  <si>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</si>
  <si>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 par âge
 en 2007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</si>
  <si>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</si>
  <si>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</si>
  <si>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</si>
  <si>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</si>
  <si>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</si>
  <si>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</si>
  <si>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</si>
  <si>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</si>
  <si>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</si>
  <si>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</si>
  <si>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</si>
  <si>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</si>
  <si>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</si>
  <si>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</si>
  <si>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</si>
  <si>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</si>
  <si>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</si>
  <si>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</si>
  <si>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</si>
  <si>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</si>
  <si>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</si>
  <si>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</si>
  <si>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</si>
  <si>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</si>
  <si>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</si>
  <si>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</si>
  <si>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</si>
  <si>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</si>
  <si>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</si>
  <si>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</si>
  <si>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</si>
  <si>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</si>
  <si>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</si>
  <si>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</si>
  <si>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</si>
  <si>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</si>
  <si>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</si>
  <si>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</si>
  <si>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</si>
  <si>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</si>
  <si>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</si>
  <si>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</si>
  <si>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</si>
  <si>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</si>
  <si>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</si>
  <si>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</si>
  <si>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</si>
  <si>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</si>
  <si>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</si>
  <si>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</si>
  <si>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</si>
  <si>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matrimoniale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</si>
  <si>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</si>
  <si>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</si>
  <si>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</si>
  <si>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</si>
  <si>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</si>
  <si>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</si>
  <si>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</si>
  <si>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</si>
  <si>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</si>
  <si>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</si>
  <si>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</si>
  <si>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</si>
  <si>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</si>
  <si>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</si>
  <si>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Catégories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</si>
  <si>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</si>
  <si>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</si>
  <si>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</si>
  <si>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</si>
  <si>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</si>
  <si>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</si>
  <si>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</si>
  <si>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</si>
  <si>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</si>
  <si>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</si>
  <si>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</si>
  <si>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chomeurs</t>
  </si>
  <si>
    <t>Nombre d'allocataires RSA</t>
  </si>
  <si>
    <t>Revenu fiscal moyen par ménages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</si>
  <si>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</si>
  <si>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</si>
  <si>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en km²</t>
  </si>
  <si>
    <t>Population évolution</t>
  </si>
  <si>
    <t>% de la population de Montpellier</t>
  </si>
  <si>
    <t>Population 2009</t>
  </si>
  <si>
    <t>Chiffres clefs</t>
  </si>
  <si>
    <t>PORT MARIANNE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</si>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</sst>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.00\ [$€-40C]_-;\-* #,##0.00\ [$€-40C]_-;_-* &quot;-&quot;??\ [$€-40C]_-;_-@_-"/>
    <numFmt numFmtId="166" formatCode="#,##0\ _€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6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10" fontId="5" fillId="0" borderId="5" xfId="0" applyNumberFormat="1" applyFont="1" applyBorder="1" applyAlignment="1">
      <alignment vertical="center"/>
    </xf>
    <xf numFmtId="1" fontId="6" fillId="0" borderId="5" xfId="0" applyNumberFormat="1" applyFont="1" applyFill="1" applyBorder="1" applyAlignment="1">
      <alignment vertical="top"/>
    </xf>
    <xf numFmtId="10" fontId="5" fillId="0" borderId="9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top"/>
    </xf>
    <xf numFmtId="1" fontId="5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1" fontId="5" fillId="0" borderId="12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top"/>
    </xf>
    <xf numFmtId="1" fontId="6" fillId="0" borderId="1" xfId="0" applyNumberFormat="1" applyFont="1" applyFill="1" applyBorder="1" applyAlignment="1">
      <alignment vertical="top"/>
    </xf>
    <xf numFmtId="1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3" fillId="7" borderId="0" xfId="0" applyFont="1" applyFill="1" applyBorder="1" applyAlignment="1">
      <alignment horizontal="left" vertical="top"/>
    </xf>
    <xf numFmtId="0" fontId="13" fillId="7" borderId="16" xfId="0" applyFont="1" applyFill="1" applyBorder="1" applyAlignment="1">
      <alignment horizontal="left" vertical="top"/>
    </xf>
    <xf numFmtId="10" fontId="14" fillId="0" borderId="2" xfId="0" applyNumberFormat="1" applyFont="1" applyBorder="1" applyAlignment="1">
      <alignment vertical="center"/>
    </xf>
    <xf numFmtId="3" fontId="15" fillId="0" borderId="1" xfId="0" applyNumberFormat="1" applyFont="1" applyBorder="1" applyAlignment="1">
      <alignment horizontal="center" vertical="center"/>
    </xf>
    <xf numFmtId="10" fontId="14" fillId="0" borderId="10" xfId="0" applyNumberFormat="1" applyFont="1" applyBorder="1" applyAlignment="1">
      <alignment vertical="center"/>
    </xf>
    <xf numFmtId="3" fontId="17" fillId="3" borderId="9" xfId="0" applyNumberFormat="1" applyFont="1" applyFill="1" applyBorder="1" applyAlignment="1">
      <alignment vertical="center"/>
    </xf>
    <xf numFmtId="3" fontId="18" fillId="3" borderId="12" xfId="0" applyNumberFormat="1" applyFont="1" applyFill="1" applyBorder="1" applyAlignment="1">
      <alignment vertical="center"/>
    </xf>
    <xf numFmtId="0" fontId="19" fillId="8" borderId="0" xfId="0" applyFont="1" applyFill="1" applyBorder="1" applyAlignment="1">
      <alignment vertical="center"/>
    </xf>
    <xf numFmtId="0" fontId="14" fillId="8" borderId="11" xfId="0" applyFont="1" applyFill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1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0" fontId="5" fillId="0" borderId="13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6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9" fontId="5" fillId="0" borderId="13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6" fillId="8" borderId="8" xfId="0" applyFont="1" applyFill="1" applyBorder="1" applyAlignment="1">
      <alignment horizontal="left" vertical="center" indent="1"/>
    </xf>
    <xf numFmtId="9" fontId="5" fillId="0" borderId="9" xfId="0" applyNumberFormat="1" applyFont="1" applyFill="1" applyBorder="1" applyAlignment="1">
      <alignment vertical="center"/>
    </xf>
    <xf numFmtId="3" fontId="6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5" fillId="0" borderId="12" xfId="0" applyNumberFormat="1" applyFont="1" applyFill="1" applyBorder="1" applyAlignment="1">
      <alignment vertical="center"/>
    </xf>
    <xf numFmtId="3" fontId="6" fillId="3" borderId="12" xfId="0" applyNumberFormat="1" applyFont="1" applyFill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3" fontId="20" fillId="0" borderId="12" xfId="0" applyNumberFormat="1" applyFont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22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20" fillId="0" borderId="4" xfId="0" applyNumberFormat="1" applyFont="1" applyBorder="1" applyAlignment="1">
      <alignment horizontal="center" vertical="center"/>
    </xf>
    <xf numFmtId="0" fontId="6" fillId="8" borderId="4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" fontId="6" fillId="0" borderId="5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8" borderId="6" xfId="0" applyNumberFormat="1" applyFont="1" applyFill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0" borderId="9" xfId="0" applyNumberFormat="1" applyFont="1" applyBorder="1" applyAlignment="1">
      <alignment vertical="center"/>
    </xf>
    <xf numFmtId="1" fontId="6" fillId="8" borderId="10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6" fillId="0" borderId="12" xfId="0" applyNumberFormat="1" applyFont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0" fontId="13" fillId="7" borderId="16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9" borderId="0" xfId="0" applyFont="1" applyFill="1" applyAlignment="1">
      <alignment vertical="center"/>
    </xf>
    <xf numFmtId="10" fontId="5" fillId="0" borderId="0" xfId="0" applyNumberFormat="1" applyFont="1" applyAlignment="1">
      <alignment vertical="center"/>
    </xf>
    <xf numFmtId="9" fontId="6" fillId="0" borderId="5" xfId="0" applyNumberFormat="1" applyFont="1" applyBorder="1" applyAlignment="1">
      <alignment vertical="center"/>
    </xf>
    <xf numFmtId="1" fontId="6" fillId="0" borderId="8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1" fontId="6" fillId="0" borderId="11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1" fontId="6" fillId="0" borderId="15" xfId="0" applyNumberFormat="1" applyFont="1" applyBorder="1" applyAlignment="1">
      <alignment vertical="center"/>
    </xf>
    <xf numFmtId="1" fontId="6" fillId="0" borderId="12" xfId="0" applyNumberFormat="1" applyFont="1" applyFill="1" applyBorder="1" applyAlignment="1">
      <alignment vertical="center"/>
    </xf>
    <xf numFmtId="10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6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3" fontId="6" fillId="3" borderId="9" xfId="0" applyNumberFormat="1" applyFont="1" applyFill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3" borderId="12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6" fillId="8" borderId="1" xfId="0" applyNumberFormat="1" applyFont="1" applyFill="1" applyBorder="1" applyAlignment="1">
      <alignment vertical="top"/>
    </xf>
    <xf numFmtId="10" fontId="5" fillId="0" borderId="6" xfId="0" applyNumberFormat="1" applyFont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3" fontId="5" fillId="0" borderId="5" xfId="0" applyNumberFormat="1" applyFont="1" applyBorder="1" applyAlignment="1">
      <alignment vertical="center"/>
    </xf>
    <xf numFmtId="0" fontId="10" fillId="8" borderId="2" xfId="0" applyFont="1" applyFill="1" applyBorder="1" applyAlignment="1">
      <alignment vertical="center"/>
    </xf>
    <xf numFmtId="0" fontId="10" fillId="8" borderId="4" xfId="0" applyFont="1" applyFill="1" applyBorder="1" applyAlignment="1">
      <alignment vertical="center"/>
    </xf>
    <xf numFmtId="1" fontId="1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1" fontId="6" fillId="0" borderId="17" xfId="0" applyNumberFormat="1" applyFont="1" applyBorder="1" applyAlignment="1">
      <alignment vertical="center"/>
    </xf>
    <xf numFmtId="0" fontId="6" fillId="8" borderId="8" xfId="0" quotePrefix="1" applyFont="1" applyFill="1" applyBorder="1" applyAlignment="1">
      <alignment horizontal="left" vertical="center" indent="1"/>
    </xf>
    <xf numFmtId="3" fontId="5" fillId="0" borderId="10" xfId="0" applyNumberFormat="1" applyFont="1" applyBorder="1" applyAlignment="1">
      <alignment vertical="center"/>
    </xf>
    <xf numFmtId="0" fontId="6" fillId="8" borderId="11" xfId="0" quotePrefix="1" applyFont="1" applyFill="1" applyBorder="1" applyAlignment="1">
      <alignment horizontal="left" vertical="center" indent="1"/>
    </xf>
    <xf numFmtId="3" fontId="20" fillId="0" borderId="10" xfId="0" applyNumberFormat="1" applyFont="1" applyBorder="1" applyAlignment="1">
      <alignment vertical="center"/>
    </xf>
    <xf numFmtId="0" fontId="4" fillId="8" borderId="11" xfId="0" applyFont="1" applyFill="1" applyBorder="1" applyAlignment="1">
      <alignment vertical="center"/>
    </xf>
    <xf numFmtId="3" fontId="25" fillId="3" borderId="0" xfId="0" applyNumberFormat="1" applyFont="1" applyFill="1" applyBorder="1" applyAlignment="1">
      <alignment vertical="center"/>
    </xf>
    <xf numFmtId="0" fontId="6" fillId="8" borderId="11" xfId="0" applyFont="1" applyFill="1" applyBorder="1" applyAlignment="1">
      <alignment horizontal="left" vertical="center" indent="1"/>
    </xf>
    <xf numFmtId="0" fontId="4" fillId="8" borderId="11" xfId="0" quotePrefix="1" applyFont="1" applyFill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3" fontId="20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5" xfId="0" applyNumberFormat="1" applyFont="1" applyFill="1" applyBorder="1" applyAlignment="1">
      <alignment vertical="center"/>
    </xf>
    <xf numFmtId="0" fontId="6" fillId="6" borderId="5" xfId="0" applyFont="1" applyFill="1" applyBorder="1" applyAlignment="1">
      <alignment horizontal="left" vertical="center" indent="1"/>
    </xf>
    <xf numFmtId="10" fontId="5" fillId="3" borderId="12" xfId="0" applyNumberFormat="1" applyFont="1" applyFill="1" applyBorder="1" applyAlignment="1">
      <alignment vertical="center"/>
    </xf>
    <xf numFmtId="1" fontId="2" fillId="10" borderId="18" xfId="0" applyNumberFormat="1" applyFont="1" applyFill="1" applyBorder="1"/>
    <xf numFmtId="0" fontId="6" fillId="6" borderId="12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1" fontId="5" fillId="0" borderId="1" xfId="0" applyNumberFormat="1" applyFont="1" applyBorder="1" applyAlignment="1">
      <alignment vertical="center"/>
    </xf>
    <xf numFmtId="0" fontId="6" fillId="6" borderId="4" xfId="0" applyFont="1" applyFill="1" applyBorder="1" applyAlignment="1">
      <alignment horizontal="left" vertical="center" indent="1"/>
    </xf>
    <xf numFmtId="1" fontId="6" fillId="0" borderId="17" xfId="0" applyNumberFormat="1" applyFont="1" applyBorder="1"/>
    <xf numFmtId="49" fontId="26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1" fontId="6" fillId="0" borderId="0" xfId="0" applyNumberFormat="1" applyFont="1" applyBorder="1"/>
    <xf numFmtId="49" fontId="26" fillId="6" borderId="9" xfId="0" applyNumberFormat="1" applyFont="1" applyFill="1" applyBorder="1" applyAlignment="1" applyProtection="1">
      <alignment horizontal="left" vertical="center" indent="1"/>
    </xf>
    <xf numFmtId="49" fontId="26" fillId="6" borderId="12" xfId="0" applyNumberFormat="1" applyFont="1" applyFill="1" applyBorder="1" applyAlignment="1" applyProtection="1">
      <alignment horizontal="left" vertical="center" indent="1"/>
    </xf>
    <xf numFmtId="0" fontId="10" fillId="6" borderId="1" xfId="0" applyFont="1" applyFill="1" applyBorder="1" applyAlignment="1">
      <alignment vertical="center" wrapText="1"/>
    </xf>
    <xf numFmtId="1" fontId="20" fillId="0" borderId="1" xfId="0" applyNumberFormat="1" applyFont="1" applyBorder="1" applyAlignment="1">
      <alignment vertical="center"/>
    </xf>
    <xf numFmtId="0" fontId="6" fillId="6" borderId="11" xfId="0" applyFont="1" applyFill="1" applyBorder="1" applyAlignment="1">
      <alignment horizontal="left" vertical="center" indent="1"/>
    </xf>
    <xf numFmtId="0" fontId="10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164" fontId="28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8" fillId="0" borderId="7" xfId="0" applyNumberFormat="1" applyFont="1" applyFill="1" applyBorder="1" applyAlignment="1">
      <alignment vertical="center"/>
    </xf>
    <xf numFmtId="0" fontId="28" fillId="0" borderId="7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7" fillId="0" borderId="0" xfId="0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10" fontId="28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vertical="center"/>
    </xf>
    <xf numFmtId="0" fontId="28" fillId="0" borderId="0" xfId="0" applyFont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1" fontId="28" fillId="7" borderId="7" xfId="0" applyNumberFormat="1" applyFont="1" applyFill="1" applyBorder="1" applyAlignment="1">
      <alignment vertical="center"/>
    </xf>
    <xf numFmtId="164" fontId="28" fillId="7" borderId="7" xfId="1" applyNumberFormat="1" applyFont="1" applyFill="1" applyBorder="1" applyAlignment="1">
      <alignment horizontal="center" vertical="center"/>
    </xf>
    <xf numFmtId="0" fontId="20" fillId="8" borderId="12" xfId="0" applyFont="1" applyFill="1" applyBorder="1" applyAlignment="1">
      <alignment horizontal="center" vertical="center" textRotation="90" wrapText="1"/>
    </xf>
    <xf numFmtId="0" fontId="20" fillId="8" borderId="5" xfId="0" applyFont="1" applyFill="1" applyBorder="1" applyAlignment="1">
      <alignment horizontal="center" vertical="center" textRotation="90" wrapText="1"/>
    </xf>
    <xf numFmtId="0" fontId="20" fillId="8" borderId="12" xfId="0" applyFont="1" applyFill="1" applyBorder="1" applyAlignment="1">
      <alignment horizontal="center" vertical="center" textRotation="90"/>
    </xf>
    <xf numFmtId="0" fontId="20" fillId="8" borderId="5" xfId="0" applyFont="1" applyFill="1" applyBorder="1" applyAlignment="1">
      <alignment horizontal="center" vertical="center" textRotation="90"/>
    </xf>
    <xf numFmtId="0" fontId="5" fillId="0" borderId="1" xfId="0" applyFont="1" applyBorder="1" applyAlignment="1">
      <alignment vertical="center"/>
    </xf>
    <xf numFmtId="166" fontId="28" fillId="7" borderId="7" xfId="0" applyNumberFormat="1" applyFont="1" applyFill="1" applyBorder="1" applyAlignment="1">
      <alignment vertical="center"/>
    </xf>
    <xf numFmtId="10" fontId="28" fillId="7" borderId="7" xfId="0" applyNumberFormat="1" applyFont="1" applyFill="1" applyBorder="1" applyAlignment="1">
      <alignment vertical="center"/>
    </xf>
    <xf numFmtId="166" fontId="28" fillId="7" borderId="7" xfId="0" applyNumberFormat="1" applyFont="1" applyFill="1" applyBorder="1" applyAlignment="1">
      <alignment horizontal="center" vertical="center"/>
    </xf>
    <xf numFmtId="166" fontId="28" fillId="7" borderId="6" xfId="0" applyNumberFormat="1" applyFont="1" applyFill="1" applyBorder="1" applyAlignment="1">
      <alignment horizontal="center" vertical="center"/>
    </xf>
    <xf numFmtId="0" fontId="13" fillId="7" borderId="16" xfId="0" applyFont="1" applyFill="1" applyBorder="1" applyAlignment="1">
      <alignment vertical="center"/>
    </xf>
    <xf numFmtId="0" fontId="13" fillId="7" borderId="0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left" vertical="center" wrapText="1"/>
    </xf>
    <xf numFmtId="0" fontId="10" fillId="8" borderId="3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left" vertical="center" wrapText="1"/>
    </xf>
    <xf numFmtId="0" fontId="31" fillId="7" borderId="0" xfId="0" applyFont="1" applyFill="1" applyBorder="1" applyAlignment="1">
      <alignment horizontal="left" vertical="center" wrapText="1" indent="1"/>
    </xf>
    <xf numFmtId="0" fontId="31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6" fillId="8" borderId="11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10" fontId="28" fillId="7" borderId="7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166" fontId="28" fillId="7" borderId="8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10" fontId="28" fillId="0" borderId="0" xfId="0" applyNumberFormat="1" applyFont="1" applyFill="1" applyBorder="1" applyAlignment="1">
      <alignment horizontal="right" vertical="center"/>
    </xf>
    <xf numFmtId="4" fontId="28" fillId="7" borderId="7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right" vertical="center" wrapText="1"/>
    </xf>
    <xf numFmtId="0" fontId="6" fillId="8" borderId="8" xfId="0" applyFont="1" applyFill="1" applyBorder="1" applyAlignment="1">
      <alignment vertical="center" wrapText="1"/>
    </xf>
    <xf numFmtId="0" fontId="6" fillId="8" borderId="7" xfId="0" applyFont="1" applyFill="1" applyBorder="1" applyAlignment="1">
      <alignment vertical="center" wrapText="1"/>
    </xf>
    <xf numFmtId="0" fontId="6" fillId="8" borderId="11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left" vertical="center"/>
    </xf>
    <xf numFmtId="0" fontId="6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4" fillId="8" borderId="4" xfId="0" applyFont="1" applyFill="1" applyBorder="1" applyAlignment="1">
      <alignment horizontal="left" vertical="center" wrapText="1"/>
    </xf>
    <xf numFmtId="0" fontId="24" fillId="8" borderId="3" xfId="0" applyFont="1" applyFill="1" applyBorder="1" applyAlignment="1">
      <alignment horizontal="left" vertical="center" wrapText="1"/>
    </xf>
    <xf numFmtId="0" fontId="24" fillId="8" borderId="2" xfId="0" applyFont="1" applyFill="1" applyBorder="1" applyAlignment="1">
      <alignment horizontal="left" vertical="center" wrapText="1"/>
    </xf>
    <xf numFmtId="0" fontId="6" fillId="8" borderId="11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right" vertical="center" wrapText="1"/>
    </xf>
    <xf numFmtId="0" fontId="32" fillId="0" borderId="10" xfId="0" applyFont="1" applyFill="1" applyBorder="1" applyAlignment="1">
      <alignment horizontal="right" vertical="center" wrapText="1"/>
    </xf>
    <xf numFmtId="0" fontId="6" fillId="8" borderId="0" xfId="0" applyFont="1" applyFill="1" applyBorder="1" applyAlignment="1">
      <alignment horizontal="left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 textRotation="50"/>
    </xf>
    <xf numFmtId="0" fontId="5" fillId="8" borderId="13" xfId="0" applyFont="1" applyFill="1" applyBorder="1" applyAlignment="1">
      <alignment horizontal="center" vertical="center" textRotation="50"/>
    </xf>
    <xf numFmtId="0" fontId="5" fillId="8" borderId="8" xfId="0" applyFont="1" applyFill="1" applyBorder="1" applyAlignment="1">
      <alignment horizontal="center" vertical="center" textRotation="50"/>
    </xf>
    <xf numFmtId="0" fontId="5" fillId="8" borderId="6" xfId="0" applyFont="1" applyFill="1" applyBorder="1" applyAlignment="1">
      <alignment horizontal="center" vertical="center" textRotation="50"/>
    </xf>
    <xf numFmtId="0" fontId="5" fillId="8" borderId="12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165" fontId="5" fillId="7" borderId="7" xfId="0" applyNumberFormat="1" applyFont="1" applyFill="1" applyBorder="1" applyAlignment="1">
      <alignment vertical="center"/>
    </xf>
    <xf numFmtId="9" fontId="28" fillId="7" borderId="7" xfId="0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3" fontId="5" fillId="0" borderId="11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20" fillId="8" borderId="13" xfId="0" applyFont="1" applyFill="1" applyBorder="1" applyAlignment="1">
      <alignment horizontal="center" vertical="center" textRotation="90" wrapText="1"/>
    </xf>
    <xf numFmtId="0" fontId="20" fillId="8" borderId="6" xfId="0" applyFont="1" applyFill="1" applyBorder="1" applyAlignment="1">
      <alignment horizontal="center" vertical="center" textRotation="90" wrapText="1"/>
    </xf>
    <xf numFmtId="0" fontId="20" fillId="8" borderId="9" xfId="0" applyFont="1" applyFill="1" applyBorder="1" applyAlignment="1">
      <alignment horizontal="center" vertical="center" textRotation="90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5" fillId="8" borderId="12" xfId="0" applyFont="1" applyFill="1" applyBorder="1" applyAlignment="1">
      <alignment horizontal="center" vertical="center" textRotation="43"/>
    </xf>
    <xf numFmtId="0" fontId="5" fillId="8" borderId="9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5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49" fontId="16" fillId="8" borderId="11" xfId="0" applyNumberFormat="1" applyFont="1" applyFill="1" applyBorder="1" applyAlignment="1">
      <alignment horizontal="left" vertical="center" wrapText="1"/>
    </xf>
    <xf numFmtId="49" fontId="16" fillId="8" borderId="0" xfId="0" applyNumberFormat="1" applyFont="1" applyFill="1" applyBorder="1" applyAlignment="1">
      <alignment horizontal="left" vertical="center" wrapText="1"/>
    </xf>
    <xf numFmtId="49" fontId="16" fillId="8" borderId="10" xfId="0" applyNumberFormat="1" applyFont="1" applyFill="1" applyBorder="1" applyAlignment="1">
      <alignment horizontal="left" vertical="center" wrapText="1"/>
    </xf>
    <xf numFmtId="49" fontId="16" fillId="8" borderId="8" xfId="0" applyNumberFormat="1" applyFont="1" applyFill="1" applyBorder="1" applyAlignment="1">
      <alignment horizontal="left" vertical="center" wrapText="1"/>
    </xf>
    <xf numFmtId="49" fontId="16" fillId="8" borderId="7" xfId="0" applyNumberFormat="1" applyFont="1" applyFill="1" applyBorder="1" applyAlignment="1">
      <alignment horizontal="left" vertical="center" wrapText="1"/>
    </xf>
    <xf numFmtId="49" fontId="16" fillId="8" borderId="6" xfId="0" applyNumberFormat="1" applyFont="1" applyFill="1" applyBorder="1" applyAlignment="1">
      <alignment horizontal="left" vertical="center" wrapText="1"/>
    </xf>
    <xf numFmtId="49" fontId="16" fillId="8" borderId="4" xfId="0" applyNumberFormat="1" applyFont="1" applyFill="1" applyBorder="1" applyAlignment="1">
      <alignment horizontal="left" vertical="center" wrapText="1"/>
    </xf>
    <xf numFmtId="49" fontId="16" fillId="8" borderId="3" xfId="0" applyNumberFormat="1" applyFont="1" applyFill="1" applyBorder="1" applyAlignment="1">
      <alignment horizontal="left" vertical="center" wrapText="1"/>
    </xf>
    <xf numFmtId="49" fontId="16" fillId="8" borderId="2" xfId="0" applyNumberFormat="1" applyFont="1" applyFill="1" applyBorder="1" applyAlignment="1">
      <alignment horizontal="left" vertical="center" wrapText="1"/>
    </xf>
    <xf numFmtId="0" fontId="9" fillId="8" borderId="15" xfId="0" applyFont="1" applyFill="1" applyBorder="1" applyAlignment="1">
      <alignment horizontal="left" vertical="top" wrapText="1"/>
    </xf>
    <xf numFmtId="0" fontId="9" fillId="8" borderId="14" xfId="0" applyFont="1" applyFill="1" applyBorder="1" applyAlignment="1">
      <alignment horizontal="left" vertical="top" wrapText="1"/>
    </xf>
    <xf numFmtId="0" fontId="9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1" fillId="8" borderId="15" xfId="0" applyFont="1" applyFill="1" applyBorder="1" applyAlignment="1">
      <alignment horizontal="left" vertical="center" wrapText="1"/>
    </xf>
    <xf numFmtId="0" fontId="21" fillId="8" borderId="14" xfId="0" applyFont="1" applyFill="1" applyBorder="1" applyAlignment="1">
      <alignment horizontal="left" vertical="center" wrapText="1"/>
    </xf>
    <xf numFmtId="0" fontId="21" fillId="8" borderId="13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7" xfId="0" applyFont="1" applyFill="1" applyBorder="1" applyAlignment="1">
      <alignment horizontal="left" vertical="center" wrapText="1"/>
    </xf>
    <xf numFmtId="0" fontId="9" fillId="8" borderId="6" xfId="0" applyFont="1" applyFill="1" applyBorder="1" applyAlignment="1">
      <alignment horizontal="left" vertical="center" wrapText="1"/>
    </xf>
    <xf numFmtId="0" fontId="4" fillId="8" borderId="9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 textRotation="90" wrapText="1"/>
    </xf>
    <xf numFmtId="0" fontId="5" fillId="8" borderId="9" xfId="0" applyFont="1" applyFill="1" applyBorder="1" applyAlignment="1">
      <alignment horizontal="center" vertical="center" textRotation="90" wrapText="1"/>
    </xf>
    <xf numFmtId="0" fontId="5" fillId="8" borderId="5" xfId="0" applyFont="1" applyFill="1" applyBorder="1" applyAlignment="1">
      <alignment horizontal="center" vertical="center" textRotation="90" wrapText="1"/>
    </xf>
    <xf numFmtId="0" fontId="0" fillId="8" borderId="9" xfId="0" applyFont="1" applyFill="1" applyBorder="1" applyAlignment="1">
      <alignment horizontal="center" vertical="center" textRotation="90" wrapText="1"/>
    </xf>
    <xf numFmtId="0" fontId="0" fillId="8" borderId="5" xfId="0" applyFont="1" applyFill="1" applyBorder="1" applyAlignment="1">
      <alignment horizontal="center" vertical="center" textRotation="90" wrapText="1"/>
    </xf>
    <xf numFmtId="0" fontId="9" fillId="8" borderId="11" xfId="0" applyFont="1" applyFill="1" applyBorder="1" applyAlignment="1">
      <alignment horizontal="left" vertical="top" wrapText="1"/>
    </xf>
    <xf numFmtId="0" fontId="9" fillId="8" borderId="0" xfId="0" applyFont="1" applyFill="1" applyBorder="1" applyAlignment="1">
      <alignment horizontal="left" vertical="top" wrapText="1"/>
    </xf>
    <xf numFmtId="0" fontId="9" fillId="8" borderId="1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top" wrapText="1"/>
    </xf>
    <xf numFmtId="0" fontId="9" fillId="8" borderId="7" xfId="0" applyFont="1" applyFill="1" applyBorder="1" applyAlignment="1">
      <alignment horizontal="left" vertical="top" wrapText="1"/>
    </xf>
    <xf numFmtId="0" fontId="9" fillId="8" borderId="6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9" fillId="8" borderId="4" xfId="0" applyFont="1" applyFill="1" applyBorder="1" applyAlignment="1">
      <alignment vertical="center"/>
    </xf>
    <xf numFmtId="0" fontId="19" fillId="8" borderId="3" xfId="0" applyFont="1" applyFill="1" applyBorder="1" applyAlignment="1">
      <alignment vertical="center"/>
    </xf>
    <xf numFmtId="0" fontId="19" fillId="8" borderId="2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12" fillId="8" borderId="4" xfId="0" applyFont="1" applyFill="1" applyBorder="1" applyAlignment="1">
      <alignment vertical="center" wrapText="1"/>
    </xf>
    <xf numFmtId="0" fontId="12" fillId="8" borderId="3" xfId="0" applyFont="1" applyFill="1" applyBorder="1" applyAlignment="1">
      <alignment vertical="center" wrapText="1"/>
    </xf>
    <xf numFmtId="0" fontId="12" fillId="8" borderId="2" xfId="0" applyFont="1" applyFill="1" applyBorder="1" applyAlignment="1">
      <alignment vertical="center" wrapText="1"/>
    </xf>
    <xf numFmtId="0" fontId="12" fillId="8" borderId="4" xfId="0" applyFont="1" applyFill="1" applyBorder="1" applyAlignment="1">
      <alignment vertical="top" wrapText="1"/>
    </xf>
    <xf numFmtId="0" fontId="12" fillId="8" borderId="3" xfId="0" applyFont="1" applyFill="1" applyBorder="1" applyAlignment="1">
      <alignment vertical="top" wrapText="1"/>
    </xf>
    <xf numFmtId="0" fontId="12" fillId="8" borderId="2" xfId="0" applyFont="1" applyFill="1" applyBorder="1" applyAlignment="1">
      <alignment vertical="top" wrapText="1"/>
    </xf>
    <xf numFmtId="0" fontId="11" fillId="8" borderId="4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1" fillId="8" borderId="2" xfId="0" applyFont="1" applyFill="1" applyBorder="1" applyAlignment="1">
      <alignment vertical="top" wrapText="1"/>
    </xf>
    <xf numFmtId="0" fontId="11" fillId="8" borderId="4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top" wrapText="1"/>
    </xf>
    <xf numFmtId="0" fontId="11" fillId="8" borderId="2" xfId="0" applyFont="1" applyFill="1" applyBorder="1" applyAlignment="1">
      <alignment horizontal="left" vertical="top" wrapText="1"/>
    </xf>
    <xf numFmtId="0" fontId="10" fillId="8" borderId="4" xfId="0" applyFont="1" applyFill="1" applyBorder="1" applyAlignment="1">
      <alignment horizontal="left" vertical="center"/>
    </xf>
    <xf numFmtId="0" fontId="10" fillId="8" borderId="3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wrapText="1"/>
    </xf>
    <xf numFmtId="0" fontId="9" fillId="0" borderId="14" xfId="0" applyFont="1" applyFill="1" applyBorder="1" applyAlignment="1">
      <alignment horizontal="left" wrapText="1"/>
    </xf>
    <xf numFmtId="0" fontId="9" fillId="0" borderId="13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" xfId="0" applyFont="1" applyBorder="1" applyAlignment="1">
      <alignment vertical="center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/>
    </xf>
    <xf numFmtId="0" fontId="7" fillId="7" borderId="0" xfId="0" applyFont="1" applyFill="1" applyAlignment="1">
      <alignment horizontal="left" vertical="center"/>
    </xf>
    <xf numFmtId="0" fontId="5" fillId="4" borderId="1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35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Age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'quartier Port Marianne'!$B$42:$C$42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'quartier Port Marianne'!$A$43:$A$48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'quartier Port Marianne'!$B$43:$B$48</c:f>
              <c:numCache>
                <c:formatCode>0</c:formatCode>
                <c:ptCount val="6"/>
                <c:pt idx="0">
                  <c:v>1355.7579600000001</c:v>
                </c:pt>
                <c:pt idx="1">
                  <c:v>2753.5756060000003</c:v>
                </c:pt>
                <c:pt idx="2">
                  <c:v>2096.5771840000002</c:v>
                </c:pt>
                <c:pt idx="3">
                  <c:v>1062.1964559999999</c:v>
                </c:pt>
                <c:pt idx="4">
                  <c:v>762.191644</c:v>
                </c:pt>
                <c:pt idx="5">
                  <c:v>363.54485800000003</c:v>
                </c:pt>
              </c:numCache>
            </c:numRef>
          </c:val>
        </c:ser>
        <c:ser>
          <c:idx val="2"/>
          <c:order val="1"/>
          <c:tx>
            <c:strRef>
              <c:f>'quartier Port Marianne'!$D$42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'quartier Port Marianne'!$A$43:$A$48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'quartier Port Marianne'!$D$43:$D$48</c:f>
              <c:numCache>
                <c:formatCode>0</c:formatCode>
                <c:ptCount val="6"/>
                <c:pt idx="0">
                  <c:v>1183.9524720000002</c:v>
                </c:pt>
                <c:pt idx="1">
                  <c:v>3147.9533999999994</c:v>
                </c:pt>
                <c:pt idx="2">
                  <c:v>1983.9602519999999</c:v>
                </c:pt>
                <c:pt idx="3">
                  <c:v>1386.5290580000001</c:v>
                </c:pt>
                <c:pt idx="4">
                  <c:v>1016.4946689999999</c:v>
                </c:pt>
                <c:pt idx="5">
                  <c:v>688.96234500000003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'quartier Port Marianne'!$G$43:$G$48</c:f>
              <c:numCache>
                <c:formatCode>0.00%</c:formatCode>
                <c:ptCount val="6"/>
                <c:pt idx="0">
                  <c:v>0.14266676869979186</c:v>
                </c:pt>
                <c:pt idx="1">
                  <c:v>0.3315149881126741</c:v>
                </c:pt>
                <c:pt idx="2">
                  <c:v>0.22922183695336087</c:v>
                </c:pt>
                <c:pt idx="3">
                  <c:v>0.13755574340811971</c:v>
                </c:pt>
                <c:pt idx="4">
                  <c:v>9.9916677747558497E-2</c:v>
                </c:pt>
                <c:pt idx="5">
                  <c:v>5.9123985078494916E-2</c:v>
                </c:pt>
              </c:numCache>
            </c:numRef>
          </c:val>
        </c:ser>
        <c:dLbls>
          <c:showVal val="1"/>
        </c:dLbls>
        <c:gapWidth val="55"/>
        <c:overlap val="100"/>
        <c:axId val="79223808"/>
        <c:axId val="100365056"/>
      </c:barChart>
      <c:catAx>
        <c:axId val="7922380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365056"/>
        <c:crosses val="autoZero"/>
        <c:auto val="1"/>
        <c:lblAlgn val="ctr"/>
        <c:lblOffset val="100"/>
      </c:catAx>
      <c:valAx>
        <c:axId val="100365056"/>
        <c:scaling>
          <c:orientation val="minMax"/>
        </c:scaling>
        <c:axPos val="b"/>
        <c:majorGridlines/>
        <c:numFmt formatCode="0" sourceLinked="1"/>
        <c:majorTickMark val="none"/>
        <c:tickLblPos val="nextTo"/>
        <c:crossAx val="7922380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'quartier Port Marianne'!$A$240:$A$244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'quartier Port Marianne'!$C$240:$C$244</c:f>
              <c:numCache>
                <c:formatCode>0%</c:formatCode>
                <c:ptCount val="5"/>
                <c:pt idx="0">
                  <c:v>0.15660548225157245</c:v>
                </c:pt>
                <c:pt idx="1">
                  <c:v>0.27957720089551946</c:v>
                </c:pt>
                <c:pt idx="2">
                  <c:v>0.27106167838634659</c:v>
                </c:pt>
                <c:pt idx="3">
                  <c:v>0.17788054146104332</c:v>
                </c:pt>
                <c:pt idx="4">
                  <c:v>0.114875097005518</c:v>
                </c:pt>
              </c:numCache>
            </c:numRef>
          </c:val>
        </c:ser>
        <c:dLbls/>
        <c:gapWidth val="50"/>
        <c:axId val="128952192"/>
        <c:axId val="128953728"/>
      </c:barChart>
      <c:catAx>
        <c:axId val="12895219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953728"/>
        <c:crosses val="autoZero"/>
        <c:auto val="1"/>
        <c:lblAlgn val="ctr"/>
        <c:lblOffset val="100"/>
      </c:catAx>
      <c:valAx>
        <c:axId val="128953728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2895219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'quartier Port Marianne'!$H$282:$L$284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'quartier Port Marianne'!$N$282:$N$284</c:f>
              <c:numCache>
                <c:formatCode>0.00%</c:formatCode>
                <c:ptCount val="3"/>
                <c:pt idx="0">
                  <c:v>0.21931883773235381</c:v>
                </c:pt>
                <c:pt idx="1">
                  <c:v>0.59929242883061629</c:v>
                </c:pt>
                <c:pt idx="2">
                  <c:v>0.18138873322818344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'quartier Port Marianne'!$A$168:$B$173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'quartier Port Marianne'!$C$168:$C$173</c:f>
              <c:numCache>
                <c:formatCode>0</c:formatCode>
                <c:ptCount val="6"/>
                <c:pt idx="0">
                  <c:v>164</c:v>
                </c:pt>
                <c:pt idx="1">
                  <c:v>180</c:v>
                </c:pt>
                <c:pt idx="2">
                  <c:v>839</c:v>
                </c:pt>
                <c:pt idx="3">
                  <c:v>885</c:v>
                </c:pt>
                <c:pt idx="4">
                  <c:v>135</c:v>
                </c:pt>
                <c:pt idx="5">
                  <c:v>166</c:v>
                </c:pt>
              </c:numCache>
            </c:numRef>
          </c:val>
        </c:ser>
        <c:dLbls/>
        <c:gapWidth val="50"/>
        <c:axId val="129181952"/>
        <c:axId val="129196032"/>
      </c:barChart>
      <c:catAx>
        <c:axId val="129181952"/>
        <c:scaling>
          <c:orientation val="minMax"/>
        </c:scaling>
        <c:axPos val="b"/>
        <c:majorGridlines/>
        <c:tickLblPos val="nextTo"/>
        <c:crossAx val="129196032"/>
        <c:crosses val="autoZero"/>
        <c:auto val="1"/>
        <c:lblAlgn val="ctr"/>
        <c:lblOffset val="100"/>
      </c:catAx>
      <c:valAx>
        <c:axId val="129196032"/>
        <c:scaling>
          <c:orientation val="minMax"/>
        </c:scaling>
        <c:axPos val="l"/>
        <c:majorGridlines/>
        <c:numFmt formatCode="0" sourceLinked="1"/>
        <c:tickLblPos val="nextTo"/>
        <c:crossAx val="129181952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Chômeurs selon le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'quartier Port Marianne'!$A$179:$A$183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'quartier Port Marianne'!$C$179:$C$183</c:f>
              <c:numCache>
                <c:formatCode>0</c:formatCode>
                <c:ptCount val="5"/>
                <c:pt idx="0">
                  <c:v>151</c:v>
                </c:pt>
                <c:pt idx="1">
                  <c:v>117</c:v>
                </c:pt>
                <c:pt idx="2">
                  <c:v>658</c:v>
                </c:pt>
                <c:pt idx="3">
                  <c:v>537</c:v>
                </c:pt>
                <c:pt idx="4">
                  <c:v>904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/>
            </a:pPr>
            <a:r>
              <a:rPr lang="fr-FR"/>
              <a:t>Chômeurs selon </a:t>
            </a:r>
          </a:p>
          <a:p>
            <a:pPr>
              <a:defRPr/>
            </a:pPr>
            <a:r>
              <a:rPr lang="fr-FR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'quartier Port Marianne'!$A$186:$A$190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'quartier Port Marianne'!$D$186:$D$190</c:f>
              <c:numCache>
                <c:formatCode>0</c:formatCode>
                <c:ptCount val="5"/>
                <c:pt idx="0">
                  <c:v>86</c:v>
                </c:pt>
                <c:pt idx="1">
                  <c:v>214</c:v>
                </c:pt>
                <c:pt idx="2">
                  <c:v>364</c:v>
                </c:pt>
                <c:pt idx="3">
                  <c:v>1176</c:v>
                </c:pt>
                <c:pt idx="4">
                  <c:v>524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'quartier Port Marianne'!$L$236:$M$236</c:f>
              <c:numCache>
                <c:formatCode>0%</c:formatCode>
                <c:ptCount val="2"/>
                <c:pt idx="0">
                  <c:v>0.12934136240894298</c:v>
                </c:pt>
                <c:pt idx="1">
                  <c:v>0.87065863759105699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'quartier Port Marianne'!$A$216:$A$220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'quartier Port Marianne'!$B$216:$B$220</c:f>
              <c:numCache>
                <c:formatCode>0</c:formatCode>
                <c:ptCount val="5"/>
                <c:pt idx="0">
                  <c:v>37</c:v>
                </c:pt>
                <c:pt idx="1">
                  <c:v>41</c:v>
                </c:pt>
                <c:pt idx="2">
                  <c:v>304</c:v>
                </c:pt>
                <c:pt idx="3">
                  <c:v>401</c:v>
                </c:pt>
                <c:pt idx="4">
                  <c:v>394</c:v>
                </c:pt>
              </c:numCache>
            </c:numRef>
          </c:val>
        </c:ser>
        <c:dLbls/>
        <c:marker val="1"/>
        <c:axId val="129305216"/>
        <c:axId val="129311104"/>
      </c:lineChart>
      <c:catAx>
        <c:axId val="12930521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29311104"/>
        <c:crosses val="autoZero"/>
        <c:auto val="1"/>
        <c:lblAlgn val="ctr"/>
        <c:lblOffset val="100"/>
      </c:catAx>
      <c:valAx>
        <c:axId val="129311104"/>
        <c:scaling>
          <c:orientation val="minMax"/>
        </c:scaling>
        <c:axPos val="l"/>
        <c:majorGridlines/>
        <c:numFmt formatCode="0" sourceLinked="1"/>
        <c:majorTickMark val="none"/>
        <c:tickLblPos val="nextTo"/>
        <c:crossAx val="129305216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'quartier Port Marianne'!$F$311:$F$313</c:f>
              <c:strCache>
                <c:ptCount val="1"/>
                <c:pt idx="0">
                  <c:v>1489 967 62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'quartier Port Marianne'!$A$311:$E$313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'quartier Port Marianne'!$F$311:$F$313</c:f>
              <c:numCache>
                <c:formatCode>0</c:formatCode>
                <c:ptCount val="3"/>
                <c:pt idx="0">
                  <c:v>1489</c:v>
                </c:pt>
                <c:pt idx="1">
                  <c:v>967</c:v>
                </c:pt>
                <c:pt idx="2">
                  <c:v>62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'quartier Port Marianne'!$D$212:$E$212</c:f>
              <c:numCache>
                <c:formatCode>0%</c:formatCode>
                <c:ptCount val="2"/>
                <c:pt idx="0">
                  <c:v>0.10823419640774434</c:v>
                </c:pt>
                <c:pt idx="1">
                  <c:v>0.89176580359225566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'quartier Port Marianne'!$D$149:$E$149</c:f>
              <c:numCache>
                <c:formatCode>0.00%</c:formatCode>
                <c:ptCount val="2"/>
                <c:pt idx="0" formatCode="0%">
                  <c:v>0.15612886505566523</c:v>
                </c:pt>
                <c:pt idx="1">
                  <c:v>0.84387113494433474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catégories socioprofessionnelles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'quartier Port Marianne'!$B$51:$C$51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'quartier Port Marianne'!$A$52:$A$59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Port Marianne'!$B$52:$B$59</c:f>
              <c:numCache>
                <c:formatCode>0</c:formatCode>
                <c:ptCount val="8"/>
                <c:pt idx="0">
                  <c:v>3.835925</c:v>
                </c:pt>
                <c:pt idx="1">
                  <c:v>309.51637199999993</c:v>
                </c:pt>
                <c:pt idx="2">
                  <c:v>1181.9021109999999</c:v>
                </c:pt>
                <c:pt idx="3">
                  <c:v>1263.9749340000001</c:v>
                </c:pt>
                <c:pt idx="4">
                  <c:v>875.84650399999998</c:v>
                </c:pt>
                <c:pt idx="5">
                  <c:v>1078.6840420000001</c:v>
                </c:pt>
                <c:pt idx="6">
                  <c:v>1056.0310380000001</c:v>
                </c:pt>
                <c:pt idx="7">
                  <c:v>1273.2948239999998</c:v>
                </c:pt>
              </c:numCache>
            </c:numRef>
          </c:val>
        </c:ser>
        <c:ser>
          <c:idx val="2"/>
          <c:order val="1"/>
          <c:tx>
            <c:strRef>
              <c:f>'quartier Port Marianne'!$D$51:$E$51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'quartier Port Marianne'!$A$52:$A$59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Port Marianne'!$D$52:$D$59</c:f>
              <c:numCache>
                <c:formatCode>0</c:formatCode>
                <c:ptCount val="8"/>
                <c:pt idx="0">
                  <c:v>18.198572000000002</c:v>
                </c:pt>
                <c:pt idx="1">
                  <c:v>124.986256</c:v>
                </c:pt>
                <c:pt idx="2">
                  <c:v>717.20968100000005</c:v>
                </c:pt>
                <c:pt idx="3">
                  <c:v>1523.3123700000001</c:v>
                </c:pt>
                <c:pt idx="4">
                  <c:v>2054.5957080000003</c:v>
                </c:pt>
                <c:pt idx="5">
                  <c:v>166.51613399999999</c:v>
                </c:pt>
                <c:pt idx="6">
                  <c:v>1486.4673659999999</c:v>
                </c:pt>
                <c:pt idx="7">
                  <c:v>2118.6136310000002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'quartier Port Marianne'!$A$52:$A$59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'quartier Port Marianne'!$G$52:$G$59</c:f>
              <c:numCache>
                <c:formatCode>0.00%</c:formatCode>
                <c:ptCount val="8"/>
                <c:pt idx="0">
                  <c:v>1.444602241720303E-3</c:v>
                </c:pt>
                <c:pt idx="1">
                  <c:v>2.8486398870015629E-2</c:v>
                </c:pt>
                <c:pt idx="2">
                  <c:v>0.12450754614460503</c:v>
                </c:pt>
                <c:pt idx="3">
                  <c:v>0.18273716380623253</c:v>
                </c:pt>
                <c:pt idx="4">
                  <c:v>0.19212253352944719</c:v>
                </c:pt>
                <c:pt idx="5">
                  <c:v>8.1636488713135391E-2</c:v>
                </c:pt>
                <c:pt idx="6">
                  <c:v>0.16668857446524385</c:v>
                </c:pt>
                <c:pt idx="7">
                  <c:v>0.22237669222960019</c:v>
                </c:pt>
              </c:numCache>
            </c:numRef>
          </c:val>
        </c:ser>
        <c:dLbls>
          <c:showVal val="1"/>
        </c:dLbls>
        <c:gapWidth val="55"/>
        <c:overlap val="100"/>
        <c:axId val="100399744"/>
        <c:axId val="100811136"/>
      </c:barChart>
      <c:catAx>
        <c:axId val="10039974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811136"/>
        <c:crosses val="autoZero"/>
        <c:auto val="1"/>
        <c:lblAlgn val="ctr"/>
        <c:lblOffset val="100"/>
      </c:catAx>
      <c:valAx>
        <c:axId val="100811136"/>
        <c:scaling>
          <c:orientation val="minMax"/>
        </c:scaling>
        <c:axPos val="b"/>
        <c:majorGridlines/>
        <c:numFmt formatCode="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39974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strRef>
              <c:f>'quartier Port Marianne'!$A$113:$A$114</c:f>
              <c:strCache>
                <c:ptCount val="1"/>
                <c:pt idx="0">
                  <c:v>Niveau de diplôme dans la population non scolarisée 15 ans et plus</c:v>
                </c:pt>
              </c:strCache>
            </c:strRef>
          </c:tx>
          <c:dLbls>
            <c:showVal val="1"/>
            <c:showCatName val="1"/>
            <c:separator>
</c:separator>
            <c:showLeaderLines val="1"/>
          </c:dLbls>
          <c:cat>
            <c:strRef>
              <c:f>'quartier Port Marianne'!$A$116:$A$122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'quartier Port Marianne'!$G$116:$G$122</c:f>
              <c:numCache>
                <c:formatCode>0%</c:formatCode>
                <c:ptCount val="7"/>
                <c:pt idx="0">
                  <c:v>0.10823608774468929</c:v>
                </c:pt>
                <c:pt idx="1">
                  <c:v>5.1490639360403857E-2</c:v>
                </c:pt>
                <c:pt idx="2">
                  <c:v>6.0354195902637915E-2</c:v>
                </c:pt>
                <c:pt idx="3">
                  <c:v>0.1446992983692951</c:v>
                </c:pt>
                <c:pt idx="4">
                  <c:v>0.20595796344170469</c:v>
                </c:pt>
                <c:pt idx="5">
                  <c:v>0.17248601751440731</c:v>
                </c:pt>
                <c:pt idx="6">
                  <c:v>0.25677579766686176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'quartier Port Marianne'!$A$146:$A$149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'quartier Port Marianne'!$D$146:$D$149</c:f>
              <c:numCache>
                <c:formatCode>0%</c:formatCode>
                <c:ptCount val="4"/>
                <c:pt idx="0">
                  <c:v>0.23601790049129376</c:v>
                </c:pt>
                <c:pt idx="1">
                  <c:v>0.14861865521782974</c:v>
                </c:pt>
                <c:pt idx="2">
                  <c:v>7.5104012357047334E-2</c:v>
                </c:pt>
                <c:pt idx="3">
                  <c:v>0.15612886505566523</c:v>
                </c:pt>
              </c:numCache>
            </c:numRef>
          </c:val>
        </c:ser>
        <c:dLbls>
          <c:showVal val="1"/>
        </c:dLbls>
        <c:marker val="1"/>
        <c:axId val="130235392"/>
        <c:axId val="130261760"/>
      </c:lineChart>
      <c:catAx>
        <c:axId val="130235392"/>
        <c:scaling>
          <c:orientation val="minMax"/>
        </c:scaling>
        <c:axPos val="b"/>
        <c:majorGridlines/>
        <c:majorTickMark val="none"/>
        <c:tickLblPos val="nextTo"/>
        <c:crossAx val="130261760"/>
        <c:crosses val="autoZero"/>
        <c:auto val="1"/>
        <c:lblAlgn val="ctr"/>
        <c:lblOffset val="100"/>
      </c:catAx>
      <c:valAx>
        <c:axId val="130261760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30235392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'quartier Port Marianne'!$E$265:$E$266</c:f>
              <c:numCache>
                <c:formatCode>0%</c:formatCode>
                <c:ptCount val="2"/>
                <c:pt idx="0">
                  <c:v>0.6916102785518502</c:v>
                </c:pt>
                <c:pt idx="1">
                  <c:v>0.30838972144814991</c:v>
                </c:pt>
              </c:numCache>
            </c:numRef>
          </c:val>
        </c:ser>
        <c:dLbls/>
        <c:firstSliceAng val="0"/>
      </c:pieChart>
    </c:plotArea>
    <c:legend>
      <c:legendPos val="t"/>
      <c:txPr>
        <a:bodyPr/>
        <a:lstStyle/>
        <a:p>
          <a:pPr rtl="0">
            <a:defRPr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'quartier Port Marianne'!$A$250</c:f>
              <c:strCache>
                <c:ptCount val="1"/>
                <c:pt idx="0">
                  <c:v>Ancienneté d'emménagement des ménages en 2009</c:v>
                </c:pt>
              </c:strCache>
            </c:strRef>
          </c:tx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Lit>
              <c:ptCount val="4"/>
              <c:pt idx="0">
                <c:v>Moins de 2 ans</c:v>
              </c:pt>
              <c:pt idx="1">
                <c:v>Entre 2-4 ans</c:v>
              </c:pt>
              <c:pt idx="2">
                <c:v>Entre 5-9 ans</c:v>
              </c:pt>
              <c:pt idx="3">
                <c:v>Depuis 10 ans ou plus</c:v>
              </c:pt>
            </c:strLit>
          </c:cat>
          <c:val>
            <c:numRef>
              <c:f>'quartier Port Marianne'!$C$251:$C$254</c:f>
              <c:numCache>
                <c:formatCode>0%</c:formatCode>
                <c:ptCount val="4"/>
                <c:pt idx="0">
                  <c:v>0.27478331781669735</c:v>
                </c:pt>
                <c:pt idx="1">
                  <c:v>0.30229595021205125</c:v>
                </c:pt>
                <c:pt idx="2">
                  <c:v>0.19983468287257289</c:v>
                </c:pt>
                <c:pt idx="3">
                  <c:v>0.22308604909867844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'quartier Port Marianne'!$G$76:$G$79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'quartier Port Marianne'!$I$76:$I$79</c:f>
              <c:numCache>
                <c:formatCode>#,##0</c:formatCode>
                <c:ptCount val="4"/>
                <c:pt idx="0">
                  <c:v>1363.9397509999999</c:v>
                </c:pt>
                <c:pt idx="1">
                  <c:v>2166.2397759999999</c:v>
                </c:pt>
                <c:pt idx="2">
                  <c:v>908.3003490000001</c:v>
                </c:pt>
                <c:pt idx="3">
                  <c:v>226.66428500000001</c:v>
                </c:pt>
              </c:numCache>
            </c:numRef>
          </c:val>
        </c:ser>
        <c:dLbls/>
        <c:gapWidth val="40"/>
        <c:axId val="100844288"/>
        <c:axId val="100845824"/>
      </c:barChart>
      <c:catAx>
        <c:axId val="10084428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845824"/>
        <c:crosses val="autoZero"/>
        <c:auto val="1"/>
        <c:lblAlgn val="ctr"/>
        <c:lblOffset val="100"/>
      </c:catAx>
      <c:valAx>
        <c:axId val="100845824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0084428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'quartier Port Marianne'!$G$70:$G$73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'quartier Port Marianne'!$H$70:$H$73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'quartier Port Marianne'!$G$70:$G$73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'quartier Port Marianne'!$I$70:$I$73</c:f>
              <c:numCache>
                <c:formatCode>#,##0</c:formatCode>
                <c:ptCount val="4"/>
                <c:pt idx="0">
                  <c:v>4461.9657639999996</c:v>
                </c:pt>
                <c:pt idx="1">
                  <c:v>8712.8070649999991</c:v>
                </c:pt>
                <c:pt idx="2">
                  <c:v>766.29393400000004</c:v>
                </c:pt>
                <c:pt idx="3">
                  <c:v>1320.9187069999998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'quartier Port Marianne'!$A$77:$A$79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'quartier Port Marianne'!$B$77:$B$79</c:f>
              <c:numCache>
                <c:formatCode>0</c:formatCode>
                <c:ptCount val="3"/>
                <c:pt idx="0">
                  <c:v>2149.2253960000003</c:v>
                </c:pt>
                <c:pt idx="1">
                  <c:v>1409.7363549999998</c:v>
                </c:pt>
                <c:pt idx="2">
                  <c:v>1009.6955819999998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'quartier Port Marianne'!$A$133:$A$140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'quartier Port Marianne'!$C$133:$C$140</c:f>
              <c:numCache>
                <c:formatCode>0.00%</c:formatCode>
                <c:ptCount val="8"/>
                <c:pt idx="0">
                  <c:v>0.73889302686058367</c:v>
                </c:pt>
                <c:pt idx="1">
                  <c:v>0.10286615460848743</c:v>
                </c:pt>
                <c:pt idx="2">
                  <c:v>1.855789295228286E-2</c:v>
                </c:pt>
                <c:pt idx="3">
                  <c:v>1.1252430820890653E-2</c:v>
                </c:pt>
                <c:pt idx="4">
                  <c:v>2.7579550864877175E-2</c:v>
                </c:pt>
                <c:pt idx="5">
                  <c:v>5.9553285598737196E-2</c:v>
                </c:pt>
                <c:pt idx="6">
                  <c:v>3.8240308155742884E-2</c:v>
                </c:pt>
                <c:pt idx="7">
                  <c:v>3.057350138398147E-3</c:v>
                </c:pt>
              </c:numCache>
            </c:numRef>
          </c:val>
        </c:ser>
        <c:dLbls>
          <c:showVal val="1"/>
        </c:dLbls>
        <c:axId val="128811392"/>
        <c:axId val="128785024"/>
      </c:barChart>
      <c:valAx>
        <c:axId val="128785024"/>
        <c:scaling>
          <c:orientation val="minMax"/>
        </c:scaling>
        <c:axPos val="b"/>
        <c:majorGridlines/>
        <c:numFmt formatCode="0%" sourceLinked="0"/>
        <c:tickLblPos val="nextTo"/>
        <c:crossAx val="128811392"/>
        <c:crosses val="autoZero"/>
        <c:crossBetween val="between"/>
      </c:valAx>
      <c:catAx>
        <c:axId val="12881139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8785024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'quartier Port Marianne'!$H$275:$H$279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'quartier Port Marianne'!$N$275:$N$279</c:f>
              <c:numCache>
                <c:formatCode>0.00%</c:formatCode>
                <c:ptCount val="5"/>
                <c:pt idx="0">
                  <c:v>2.7332416781122484E-2</c:v>
                </c:pt>
                <c:pt idx="1">
                  <c:v>0.10478079875270717</c:v>
                </c:pt>
                <c:pt idx="2">
                  <c:v>6.7021038687127804E-2</c:v>
                </c:pt>
                <c:pt idx="3">
                  <c:v>0.6181481440046106</c:v>
                </c:pt>
                <c:pt idx="4">
                  <c:v>0.18271760177443191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'quartier Port Marianne'!$A$100:$A$106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'quartier Port Marianne'!$F$100:$F$106</c:f>
              <c:numCache>
                <c:formatCode>0.0%</c:formatCode>
                <c:ptCount val="7"/>
                <c:pt idx="0">
                  <c:v>0.68750805576279539</c:v>
                </c:pt>
                <c:pt idx="1">
                  <c:v>0.98419035998975302</c:v>
                </c:pt>
                <c:pt idx="2">
                  <c:v>0.98275993806160666</c:v>
                </c:pt>
                <c:pt idx="3">
                  <c:v>0.94273795057114762</c:v>
                </c:pt>
                <c:pt idx="4">
                  <c:v>0.66386035175706115</c:v>
                </c:pt>
                <c:pt idx="5">
                  <c:v>0.15141885434733682</c:v>
                </c:pt>
                <c:pt idx="6" formatCode="0.00%">
                  <c:v>1.6646066415950154E-2</c:v>
                </c:pt>
              </c:numCache>
            </c:numRef>
          </c:val>
        </c:ser>
        <c:dLbls/>
        <c:gapWidth val="63"/>
        <c:axId val="128874368"/>
        <c:axId val="128875904"/>
      </c:barChart>
      <c:catAx>
        <c:axId val="12887436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8875904"/>
        <c:crosses val="autoZero"/>
        <c:auto val="1"/>
        <c:lblAlgn val="ctr"/>
        <c:lblOffset val="100"/>
      </c:catAx>
      <c:valAx>
        <c:axId val="128875904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2887436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'quartier Port Marianne'!$E$234:$E$235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'quartier Port Marianne'!$K$234:$K$235</c:f>
              <c:numCache>
                <c:formatCode>#,##0</c:formatCode>
                <c:ptCount val="2"/>
                <c:pt idx="0">
                  <c:v>1320.350277</c:v>
                </c:pt>
                <c:pt idx="1">
                  <c:v>4494.7113319999999</c:v>
                </c:pt>
              </c:numCache>
            </c:numRef>
          </c:val>
        </c:ser>
        <c:ser>
          <c:idx val="1"/>
          <c:order val="1"/>
          <c:tx>
            <c:strRef>
              <c:f>'quartier Port Marianne'!$E$236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'quartier Port Marianne'!$L$236</c:f>
              <c:numCache>
                <c:formatCode>0%</c:formatCode>
                <c:ptCount val="1"/>
                <c:pt idx="0">
                  <c:v>0.12934136240894298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160020</xdr:rowOff>
    </xdr:from>
    <xdr:to>
      <xdr:col>10</xdr:col>
      <xdr:colOff>83820</xdr:colOff>
      <xdr:row>92</xdr:row>
      <xdr:rowOff>137160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</xdr:colOff>
      <xdr:row>269</xdr:row>
      <xdr:rowOff>179070</xdr:rowOff>
    </xdr:from>
    <xdr:to>
      <xdr:col>6</xdr:col>
      <xdr:colOff>123825</xdr:colOff>
      <xdr:row>284</xdr:row>
      <xdr:rowOff>158115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19050</xdr:colOff>
      <xdr:row>244</xdr:row>
      <xdr:rowOff>177165</xdr:rowOff>
    </xdr:from>
    <xdr:to>
      <xdr:col>12</xdr:col>
      <xdr:colOff>142875</xdr:colOff>
      <xdr:row>259</xdr:row>
      <xdr:rowOff>152400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272</xdr:row>
      <xdr:rowOff>175260</xdr:rowOff>
    </xdr:from>
    <xdr:to>
      <xdr:col>21</xdr:col>
      <xdr:colOff>99060</xdr:colOff>
      <xdr:row>285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158115</xdr:rowOff>
    </xdr:from>
    <xdr:to>
      <xdr:col>12</xdr:col>
      <xdr:colOff>345330</xdr:colOff>
      <xdr:row>196</xdr:row>
      <xdr:rowOff>123465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57150</xdr:rowOff>
    </xdr:from>
    <xdr:to>
      <xdr:col>12</xdr:col>
      <xdr:colOff>0</xdr:colOff>
      <xdr:row>243</xdr:row>
      <xdr:rowOff>140970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292</xdr:row>
      <xdr:rowOff>17145</xdr:rowOff>
    </xdr:from>
    <xdr:to>
      <xdr:col>20</xdr:col>
      <xdr:colOff>367665</xdr:colOff>
      <xdr:row>303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722413" y="2324686"/>
          <a:ext cx="6445315" cy="4671259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123825</xdr:colOff>
      <xdr:row>150</xdr:row>
      <xdr:rowOff>28575</xdr:rowOff>
    </xdr:from>
    <xdr:to>
      <xdr:col>4</xdr:col>
      <xdr:colOff>318135</xdr:colOff>
      <xdr:row>161</xdr:row>
      <xdr:rowOff>165735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285750</xdr:colOff>
      <xdr:row>108</xdr:row>
      <xdr:rowOff>9525</xdr:rowOff>
    </xdr:from>
    <xdr:to>
      <xdr:col>21</xdr:col>
      <xdr:colOff>203835</xdr:colOff>
      <xdr:row>122</xdr:row>
      <xdr:rowOff>120015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342900</xdr:colOff>
      <xdr:row>161</xdr:row>
      <xdr:rowOff>118110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342900</xdr:colOff>
      <xdr:row>262</xdr:row>
      <xdr:rowOff>9526</xdr:rowOff>
    </xdr:from>
    <xdr:to>
      <xdr:col>17</xdr:col>
      <xdr:colOff>56700</xdr:colOff>
      <xdr:row>272</xdr:row>
      <xdr:rowOff>123826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314325</xdr:colOff>
      <xdr:row>260</xdr:row>
      <xdr:rowOff>68580</xdr:rowOff>
    </xdr:to>
    <xdr:sp macro="" textlink="">
      <xdr:nvSpPr>
        <xdr:cNvPr id="63" name="ZoneTexte 1"/>
        <xdr:cNvSpPr txBox="1"/>
      </xdr:nvSpPr>
      <xdr:spPr>
        <a:xfrm>
          <a:off x="0" y="46817280"/>
          <a:ext cx="2668905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(1) Il s'agit du pourcentage de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Logement public ordinaire .Pour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taux de la loi SRU, il faut ajouter à ce chiffre le logement : étudiant ; foyers ; privé conventionné et CHRS.</a:t>
          </a:r>
          <a:endParaRPr lang="fr-FR" sz="1100"/>
        </a:p>
      </xdr:txBody>
    </xdr:sp>
    <xdr:clientData/>
  </xdr:twoCellAnchor>
  <xdr:twoCellAnchor>
    <xdr:from>
      <xdr:col>12</xdr:col>
      <xdr:colOff>314325</xdr:colOff>
      <xdr:row>245</xdr:row>
      <xdr:rowOff>0</xdr:rowOff>
    </xdr:from>
    <xdr:to>
      <xdr:col>21</xdr:col>
      <xdr:colOff>0</xdr:colOff>
      <xdr:row>259</xdr:row>
      <xdr:rowOff>144420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V477"/>
  <sheetViews>
    <sheetView tabSelected="1" view="pageLayout" zoomScale="130" zoomScaleNormal="80" zoomScaleSheetLayoutView="100" zoomScalePageLayoutView="130" workbookViewId="0">
      <selection activeCell="E2" sqref="E2:I2"/>
    </sheetView>
  </sheetViews>
  <sheetFormatPr baseColWidth="10" defaultColWidth="10.85546875" defaultRowHeight="15"/>
  <cols>
    <col min="1" max="1" width="23.85546875" style="1" customWidth="1"/>
    <col min="2" max="7" width="5.7109375" style="1" customWidth="1"/>
    <col min="8" max="8" width="5.7109375" style="3" customWidth="1"/>
    <col min="9" max="9" width="5.7109375" style="2" customWidth="1"/>
    <col min="10" max="22" width="5.7109375" style="1" customWidth="1"/>
    <col min="23" max="16384" width="10.85546875" style="1"/>
  </cols>
  <sheetData>
    <row r="1" spans="1:22" ht="35.1" customHeight="1">
      <c r="A1" s="283" t="s">
        <v>276</v>
      </c>
      <c r="B1" s="283"/>
      <c r="C1" s="283"/>
      <c r="D1" s="283"/>
      <c r="E1" s="283"/>
      <c r="F1" s="283"/>
      <c r="G1" s="283"/>
      <c r="H1" s="283"/>
      <c r="I1" s="284"/>
      <c r="J1" s="252" t="s">
        <v>275</v>
      </c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</row>
    <row r="2" spans="1:22" ht="35.1" customHeight="1">
      <c r="A2" s="231"/>
      <c r="B2" s="234"/>
      <c r="C2" s="231"/>
      <c r="D2" s="231"/>
      <c r="E2" s="270"/>
      <c r="F2" s="270"/>
      <c r="G2" s="270"/>
      <c r="H2" s="270"/>
      <c r="I2" s="271"/>
      <c r="J2" s="253" t="s">
        <v>274</v>
      </c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</row>
    <row r="3" spans="1:22" ht="14.1" customHeight="1">
      <c r="A3" s="233"/>
      <c r="B3" s="233"/>
      <c r="C3" s="233"/>
      <c r="D3" s="233"/>
      <c r="E3" s="233"/>
      <c r="F3" s="233"/>
      <c r="G3" s="233"/>
      <c r="H3" s="226"/>
      <c r="I3" s="226"/>
      <c r="J3" s="226"/>
      <c r="K3" s="233"/>
      <c r="L3" s="22"/>
      <c r="M3" s="22"/>
      <c r="N3" s="8"/>
      <c r="O3" s="8"/>
      <c r="P3" s="8"/>
      <c r="Q3" s="254">
        <v>1999</v>
      </c>
      <c r="R3" s="254"/>
      <c r="S3" s="254">
        <v>2007</v>
      </c>
      <c r="T3" s="254"/>
      <c r="U3" s="254">
        <v>2009</v>
      </c>
      <c r="V3" s="254"/>
    </row>
    <row r="4" spans="1:22" ht="14.1" customHeight="1">
      <c r="A4" s="223" t="s">
        <v>273</v>
      </c>
      <c r="B4" s="242">
        <v>17802</v>
      </c>
      <c r="C4" s="242"/>
      <c r="D4" s="228"/>
      <c r="E4" s="223" t="s">
        <v>272</v>
      </c>
      <c r="F4" s="223"/>
      <c r="G4" s="223"/>
      <c r="H4" s="221"/>
      <c r="I4" s="221"/>
      <c r="J4" s="221"/>
      <c r="K4" s="243">
        <f>SUM(B4/253712)</f>
        <v>7.016617266822224E-2</v>
      </c>
      <c r="L4" s="243"/>
      <c r="N4" s="221" t="s">
        <v>271</v>
      </c>
      <c r="O4" s="221"/>
      <c r="P4" s="221"/>
      <c r="Q4" s="244">
        <v>11958</v>
      </c>
      <c r="R4" s="245"/>
      <c r="S4" s="266">
        <v>17160</v>
      </c>
      <c r="T4" s="244"/>
      <c r="U4" s="266">
        <v>17802</v>
      </c>
      <c r="V4" s="244"/>
    </row>
    <row r="5" spans="1:22" ht="14.1" customHeight="1">
      <c r="A5" s="233"/>
      <c r="B5" s="228"/>
      <c r="C5" s="228"/>
      <c r="D5" s="228"/>
      <c r="E5" s="228"/>
      <c r="F5" s="228"/>
      <c r="G5" s="228"/>
      <c r="H5" s="232"/>
      <c r="I5" s="232"/>
      <c r="J5" s="232"/>
      <c r="K5" s="228"/>
      <c r="N5" s="4"/>
      <c r="O5" s="4"/>
      <c r="P5" s="4"/>
      <c r="Q5" s="4"/>
      <c r="R5" s="267"/>
      <c r="S5" s="267"/>
      <c r="T5" s="267"/>
      <c r="U5" s="267"/>
      <c r="V5" s="231"/>
    </row>
    <row r="6" spans="1:22" ht="14.1" customHeight="1">
      <c r="A6" s="223" t="s">
        <v>270</v>
      </c>
      <c r="B6" s="269">
        <v>11.14</v>
      </c>
      <c r="C6" s="269"/>
      <c r="D6" s="228"/>
      <c r="E6" s="221" t="s">
        <v>269</v>
      </c>
      <c r="F6" s="221"/>
      <c r="G6" s="221"/>
      <c r="H6" s="221"/>
      <c r="I6" s="221"/>
      <c r="J6" s="221"/>
      <c r="K6" s="235">
        <f>SUM(B4)/B6</f>
        <v>1598.0251346499101</v>
      </c>
      <c r="L6" s="235"/>
      <c r="N6" s="221" t="s">
        <v>268</v>
      </c>
      <c r="O6" s="221"/>
      <c r="P6" s="221"/>
      <c r="Q6" s="230"/>
      <c r="R6" s="229"/>
      <c r="S6" s="229"/>
      <c r="T6" s="229"/>
      <c r="U6" s="236">
        <f>SUM(U4-Q4)/Q4/10</f>
        <v>4.8871048670346209E-2</v>
      </c>
      <c r="V6" s="236"/>
    </row>
    <row r="7" spans="1:22" ht="15" customHeight="1">
      <c r="A7" s="228"/>
      <c r="H7" s="4"/>
      <c r="I7" s="4"/>
      <c r="J7" s="4"/>
      <c r="N7" s="227"/>
      <c r="O7" s="227"/>
      <c r="P7" s="227"/>
      <c r="Q7" s="227"/>
      <c r="R7" s="227"/>
      <c r="S7" s="227"/>
      <c r="T7" s="227"/>
      <c r="U7" s="227"/>
      <c r="V7" s="227"/>
    </row>
    <row r="8" spans="1:22" ht="14.1" customHeight="1">
      <c r="A8" s="223" t="s">
        <v>267</v>
      </c>
      <c r="B8" s="298">
        <v>27916</v>
      </c>
      <c r="C8" s="298"/>
      <c r="D8" s="222"/>
      <c r="E8" s="221" t="s">
        <v>266</v>
      </c>
      <c r="F8" s="221"/>
      <c r="G8" s="221"/>
      <c r="H8" s="221"/>
      <c r="I8" s="221"/>
      <c r="J8" s="221"/>
      <c r="K8" s="235">
        <f>F227</f>
        <v>1207</v>
      </c>
      <c r="L8" s="235"/>
      <c r="M8" s="222"/>
      <c r="N8" s="221" t="s">
        <v>265</v>
      </c>
      <c r="O8" s="221"/>
      <c r="P8" s="221"/>
      <c r="Q8" s="221"/>
      <c r="R8" s="221"/>
      <c r="S8" s="221"/>
      <c r="T8" s="220"/>
      <c r="U8" s="299">
        <f xml:space="preserve"> D149</f>
        <v>0.15612886505566523</v>
      </c>
      <c r="V8" s="299"/>
    </row>
    <row r="9" spans="1:22" ht="15" customHeight="1">
      <c r="A9" s="226"/>
      <c r="B9" s="255"/>
      <c r="C9" s="255"/>
      <c r="D9" s="226"/>
      <c r="E9" s="226"/>
      <c r="F9" s="226"/>
      <c r="G9" s="226"/>
      <c r="H9" s="226"/>
      <c r="I9" s="226"/>
      <c r="J9" s="226"/>
      <c r="K9" s="256"/>
      <c r="L9" s="256"/>
      <c r="M9" s="8"/>
      <c r="N9" s="257"/>
      <c r="O9" s="257"/>
      <c r="P9" s="257"/>
      <c r="Q9" s="8"/>
      <c r="R9" s="8"/>
      <c r="S9" s="268"/>
      <c r="T9" s="268"/>
      <c r="U9" s="225"/>
      <c r="V9" s="224"/>
    </row>
    <row r="10" spans="1:22" ht="14.1" customHeight="1">
      <c r="A10" s="223" t="s">
        <v>264</v>
      </c>
      <c r="B10" s="260">
        <f>L234</f>
        <v>0.22705697132365496</v>
      </c>
      <c r="C10" s="260"/>
      <c r="D10" s="222"/>
      <c r="E10" s="221" t="s">
        <v>263</v>
      </c>
      <c r="F10" s="221"/>
      <c r="G10" s="221"/>
      <c r="H10" s="221"/>
      <c r="I10" s="221"/>
      <c r="J10" s="221"/>
      <c r="K10" s="260">
        <f xml:space="preserve"> L235</f>
        <v>0.7729430286763449</v>
      </c>
      <c r="L10" s="260"/>
      <c r="M10" s="222"/>
      <c r="N10" s="221" t="s">
        <v>262</v>
      </c>
      <c r="O10" s="221"/>
      <c r="P10" s="221"/>
      <c r="Q10" s="221"/>
      <c r="R10" s="221"/>
      <c r="S10" s="221"/>
      <c r="T10" s="220"/>
      <c r="U10" s="260">
        <f>+L236</f>
        <v>0.12934136240894298</v>
      </c>
      <c r="V10" s="260"/>
    </row>
    <row r="11" spans="1:22" ht="14.1" customHeight="1">
      <c r="A11" s="217"/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</row>
    <row r="12" spans="1:22" ht="14.1" customHeight="1">
      <c r="A12" s="217"/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192"/>
      <c r="T12" s="41"/>
      <c r="U12" s="219"/>
      <c r="V12" s="218"/>
    </row>
    <row r="13" spans="1:22" ht="14.1" customHeight="1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</row>
    <row r="14" spans="1:22" ht="14.1" customHeight="1">
      <c r="A14" s="217"/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</row>
    <row r="15" spans="1:22" ht="14.1" customHeight="1">
      <c r="A15" s="217"/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</row>
    <row r="16" spans="1:22" ht="14.1" customHeight="1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</row>
    <row r="17" spans="1:22" ht="14.1" customHeight="1">
      <c r="A17" s="217"/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</row>
    <row r="18" spans="1:22" ht="14.1" customHeight="1">
      <c r="A18" s="217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</row>
    <row r="19" spans="1:22" ht="14.1" customHeight="1">
      <c r="A19" s="217"/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</row>
    <row r="20" spans="1:22" ht="14.1" customHeight="1">
      <c r="A20" s="217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</row>
    <row r="21" spans="1:22" ht="14.1" customHeight="1">
      <c r="A21" s="217"/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</row>
    <row r="22" spans="1:22" ht="14.1" customHeight="1">
      <c r="A22" s="217"/>
      <c r="B22" s="217"/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</row>
    <row r="23" spans="1:22" ht="14.1" customHeight="1">
      <c r="A23" s="217"/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</row>
    <row r="24" spans="1:22" ht="14.1" customHeight="1">
      <c r="A24" s="217"/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</row>
    <row r="25" spans="1:22" ht="14.1" customHeight="1">
      <c r="A25" s="217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</row>
    <row r="26" spans="1:22" ht="14.1" customHeight="1">
      <c r="A26" s="217"/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</row>
    <row r="27" spans="1:22" ht="14.1" customHeight="1">
      <c r="A27" s="217"/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</row>
    <row r="28" spans="1:22" ht="14.1" customHeight="1">
      <c r="A28" s="217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</row>
    <row r="29" spans="1:22" ht="14.1" customHeight="1">
      <c r="A29" s="217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</row>
    <row r="30" spans="1:22" ht="14.1" customHeight="1">
      <c r="A30" s="217"/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</row>
    <row r="31" spans="1:22" ht="14.1" customHeight="1">
      <c r="A31" s="217"/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</row>
    <row r="32" spans="1:22" ht="14.1" customHeight="1">
      <c r="A32" s="217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</row>
    <row r="33" spans="1:22" ht="14.1" customHeight="1">
      <c r="A33" s="217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</row>
    <row r="34" spans="1:22" ht="14.1" customHeight="1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</row>
    <row r="35" spans="1:22" ht="14.1" customHeight="1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</row>
    <row r="36" spans="1:22" ht="14.1" customHeight="1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</row>
    <row r="37" spans="1:22" ht="14.1" customHeight="1">
      <c r="A37" s="217"/>
      <c r="B37" s="217"/>
      <c r="C37" s="217"/>
      <c r="D37" s="217"/>
      <c r="E37" s="217"/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47" t="s">
        <v>261</v>
      </c>
      <c r="B40" s="247"/>
      <c r="C40" s="247"/>
      <c r="D40" s="247"/>
      <c r="E40" s="247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7"/>
      <c r="Q40" s="247"/>
      <c r="R40" s="247"/>
      <c r="S40" s="247"/>
      <c r="T40" s="247"/>
      <c r="U40" s="247"/>
      <c r="V40" s="247"/>
    </row>
    <row r="41" spans="1:22">
      <c r="A41" s="216"/>
      <c r="H41" s="4"/>
      <c r="I41" s="4"/>
    </row>
    <row r="42" spans="1:22" ht="20.100000000000001" customHeight="1">
      <c r="A42" s="215" t="s">
        <v>260</v>
      </c>
      <c r="B42" s="261" t="s">
        <v>172</v>
      </c>
      <c r="C42" s="262"/>
      <c r="D42" s="263" t="s">
        <v>205</v>
      </c>
      <c r="E42" s="264"/>
      <c r="F42" s="265" t="s">
        <v>179</v>
      </c>
      <c r="G42" s="264"/>
      <c r="I42" s="3"/>
    </row>
    <row r="43" spans="1:22" ht="14.1" customHeight="1">
      <c r="A43" s="214" t="s">
        <v>259</v>
      </c>
      <c r="B43" s="209">
        <v>1355.7579600000001</v>
      </c>
      <c r="C43" s="152">
        <f t="shared" ref="C43:C48" si="0">B43/SUM($B$43:$B$48)</f>
        <v>0.16151813247462007</v>
      </c>
      <c r="D43" s="209">
        <v>1183.9524720000002</v>
      </c>
      <c r="E43" s="152">
        <f t="shared" ref="E43:E48" si="1">D43/SUM($D$43:$D$48)</f>
        <v>0.12584726538363233</v>
      </c>
      <c r="F43" s="153">
        <f t="shared" ref="F43:F49" si="2">B43+D43</f>
        <v>2539.7104320000003</v>
      </c>
      <c r="G43" s="152">
        <f t="shared" ref="G43:G48" si="3">F43/SUM($F$43:$F$48)</f>
        <v>0.14266676869979186</v>
      </c>
      <c r="I43" s="3"/>
    </row>
    <row r="44" spans="1:22" ht="14.1" customHeight="1">
      <c r="A44" s="214" t="s">
        <v>258</v>
      </c>
      <c r="B44" s="209">
        <v>2753.5756060000003</v>
      </c>
      <c r="C44" s="14">
        <f t="shared" si="0"/>
        <v>0.3280470427839422</v>
      </c>
      <c r="D44" s="209">
        <v>3147.9533999999994</v>
      </c>
      <c r="E44" s="14">
        <f t="shared" si="1"/>
        <v>0.33460914716947149</v>
      </c>
      <c r="F44" s="84">
        <f t="shared" si="2"/>
        <v>5901.5290059999998</v>
      </c>
      <c r="G44" s="14">
        <f t="shared" si="3"/>
        <v>0.3315149881126741</v>
      </c>
      <c r="I44" s="3"/>
    </row>
    <row r="45" spans="1:22" ht="14.1" customHeight="1">
      <c r="A45" s="214" t="s">
        <v>257</v>
      </c>
      <c r="B45" s="209">
        <v>2096.5771840000002</v>
      </c>
      <c r="C45" s="14">
        <f t="shared" si="0"/>
        <v>0.24977558040564843</v>
      </c>
      <c r="D45" s="209">
        <v>1983.9602519999999</v>
      </c>
      <c r="E45" s="14">
        <f t="shared" si="1"/>
        <v>0.21088344190223712</v>
      </c>
      <c r="F45" s="84">
        <f t="shared" si="2"/>
        <v>4080.5374360000001</v>
      </c>
      <c r="G45" s="14">
        <f t="shared" si="3"/>
        <v>0.22922183695336087</v>
      </c>
      <c r="I45" s="3"/>
    </row>
    <row r="46" spans="1:22" ht="14.1" customHeight="1">
      <c r="A46" s="214" t="s">
        <v>256</v>
      </c>
      <c r="B46" s="209">
        <v>1062.1964559999999</v>
      </c>
      <c r="C46" s="14">
        <f t="shared" si="0"/>
        <v>0.12654470263577128</v>
      </c>
      <c r="D46" s="209">
        <v>1386.5290580000001</v>
      </c>
      <c r="E46" s="14">
        <f t="shared" si="1"/>
        <v>0.14737997888503393</v>
      </c>
      <c r="F46" s="84">
        <f t="shared" si="2"/>
        <v>2448.7255139999997</v>
      </c>
      <c r="G46" s="14">
        <f t="shared" si="3"/>
        <v>0.13755574340811971</v>
      </c>
      <c r="I46" s="3"/>
    </row>
    <row r="47" spans="1:22" ht="14.1" customHeight="1">
      <c r="A47" s="214" t="s">
        <v>255</v>
      </c>
      <c r="B47" s="209">
        <v>762.191644</v>
      </c>
      <c r="C47" s="14">
        <f t="shared" si="0"/>
        <v>9.0803649736004827E-2</v>
      </c>
      <c r="D47" s="209">
        <v>1016.4946689999999</v>
      </c>
      <c r="E47" s="14">
        <f t="shared" si="1"/>
        <v>0.10804747436744275</v>
      </c>
      <c r="F47" s="84">
        <f t="shared" si="2"/>
        <v>1778.6863129999999</v>
      </c>
      <c r="G47" s="14">
        <f t="shared" si="3"/>
        <v>9.9916677747558497E-2</v>
      </c>
      <c r="I47" s="3"/>
    </row>
    <row r="48" spans="1:22" ht="14.1" customHeight="1" thickBot="1">
      <c r="A48" s="214" t="s">
        <v>254</v>
      </c>
      <c r="B48" s="206">
        <v>363.54485800000003</v>
      </c>
      <c r="C48" s="14">
        <f t="shared" si="0"/>
        <v>4.3310891964013207E-2</v>
      </c>
      <c r="D48" s="206">
        <v>688.96234500000003</v>
      </c>
      <c r="E48" s="14">
        <f t="shared" si="1"/>
        <v>7.323269229218235E-2</v>
      </c>
      <c r="F48" s="84">
        <f t="shared" si="2"/>
        <v>1052.5072030000001</v>
      </c>
      <c r="G48" s="14">
        <f t="shared" si="3"/>
        <v>5.9123985078494916E-2</v>
      </c>
      <c r="I48" s="3"/>
    </row>
    <row r="49" spans="1:22" ht="14.1" customHeight="1">
      <c r="A49" s="205" t="s">
        <v>129</v>
      </c>
      <c r="B49" s="213">
        <f>SUM(B43:B48)</f>
        <v>8393.8437080000003</v>
      </c>
      <c r="C49" s="57"/>
      <c r="D49" s="213">
        <f>SUM(D43:D48)</f>
        <v>9407.8521959999998</v>
      </c>
      <c r="E49" s="57"/>
      <c r="F49" s="213">
        <f t="shared" si="2"/>
        <v>17801.695904</v>
      </c>
      <c r="G49" s="7"/>
      <c r="I49" s="3"/>
    </row>
    <row r="50" spans="1:22" ht="14.1" customHeight="1">
      <c r="I50" s="4"/>
    </row>
    <row r="51" spans="1:22" ht="20.100000000000001" customHeight="1">
      <c r="A51" s="212" t="s">
        <v>253</v>
      </c>
      <c r="B51" s="261" t="s">
        <v>172</v>
      </c>
      <c r="C51" s="262"/>
      <c r="D51" s="263" t="s">
        <v>205</v>
      </c>
      <c r="E51" s="264"/>
      <c r="F51" s="265" t="s">
        <v>179</v>
      </c>
      <c r="G51" s="264"/>
      <c r="I51" s="4"/>
    </row>
    <row r="52" spans="1:22" ht="14.1" customHeight="1">
      <c r="A52" s="211" t="s">
        <v>252</v>
      </c>
      <c r="B52" s="209">
        <v>3.835925</v>
      </c>
      <c r="C52" s="152">
        <f t="shared" ref="C52:C59" si="4">B52/SUM($B$52:$B$59)</f>
        <v>5.4463698670714051E-4</v>
      </c>
      <c r="D52" s="209">
        <v>18.198572000000002</v>
      </c>
      <c r="E52" s="152">
        <f t="shared" ref="E52:E59" si="5">D52/SUM($D$52:$D$59)</f>
        <v>2.2166619112411429E-3</v>
      </c>
      <c r="F52" s="75">
        <f t="shared" ref="F52:F59" si="6">B52+D52</f>
        <v>22.034497000000002</v>
      </c>
      <c r="G52" s="152">
        <f t="shared" ref="G52:G59" si="7">F52/SUM($F$52:$F$59)</f>
        <v>1.444602241720303E-3</v>
      </c>
      <c r="I52" s="4"/>
    </row>
    <row r="53" spans="1:22" ht="14.1" customHeight="1">
      <c r="A53" s="210" t="s">
        <v>251</v>
      </c>
      <c r="B53" s="209">
        <v>309.51637199999993</v>
      </c>
      <c r="C53" s="14">
        <f t="shared" si="4"/>
        <v>4.3946131423999765E-2</v>
      </c>
      <c r="D53" s="209">
        <v>124.986256</v>
      </c>
      <c r="E53" s="14">
        <f t="shared" si="5"/>
        <v>1.5223846854788097E-2</v>
      </c>
      <c r="F53" s="72">
        <f t="shared" si="6"/>
        <v>434.50262799999996</v>
      </c>
      <c r="G53" s="14">
        <f t="shared" si="7"/>
        <v>2.8486398870015629E-2</v>
      </c>
      <c r="I53" s="4"/>
    </row>
    <row r="54" spans="1:22" ht="14.1" customHeight="1">
      <c r="A54" s="210" t="s">
        <v>250</v>
      </c>
      <c r="B54" s="209">
        <v>1181.9021109999999</v>
      </c>
      <c r="C54" s="14">
        <f t="shared" si="4"/>
        <v>0.16781026853180084</v>
      </c>
      <c r="D54" s="209">
        <v>717.20968100000005</v>
      </c>
      <c r="E54" s="14">
        <f t="shared" si="5"/>
        <v>8.7359128081374207E-2</v>
      </c>
      <c r="F54" s="72">
        <f t="shared" si="6"/>
        <v>1899.1117919999999</v>
      </c>
      <c r="G54" s="14">
        <f t="shared" si="7"/>
        <v>0.12450754614460503</v>
      </c>
      <c r="I54" s="4"/>
    </row>
    <row r="55" spans="1:22" ht="14.1" customHeight="1">
      <c r="A55" s="210" t="s">
        <v>249</v>
      </c>
      <c r="B55" s="209">
        <v>1263.9749340000001</v>
      </c>
      <c r="C55" s="14">
        <f t="shared" si="4"/>
        <v>0.17946323229132916</v>
      </c>
      <c r="D55" s="209">
        <v>1523.3123700000001</v>
      </c>
      <c r="E55" s="14">
        <f t="shared" si="5"/>
        <v>0.18554579499432566</v>
      </c>
      <c r="F55" s="72">
        <f t="shared" si="6"/>
        <v>2787.2873040000004</v>
      </c>
      <c r="G55" s="14">
        <f t="shared" si="7"/>
        <v>0.18273716380623253</v>
      </c>
      <c r="I55" s="4"/>
    </row>
    <row r="56" spans="1:22" ht="14.1" customHeight="1">
      <c r="A56" s="210" t="s">
        <v>248</v>
      </c>
      <c r="B56" s="209">
        <v>875.84650399999998</v>
      </c>
      <c r="C56" s="14">
        <f t="shared" si="4"/>
        <v>0.12435550766934793</v>
      </c>
      <c r="D56" s="209">
        <v>2054.5957080000003</v>
      </c>
      <c r="E56" s="14">
        <f t="shared" si="5"/>
        <v>0.25025831965953865</v>
      </c>
      <c r="F56" s="72">
        <f t="shared" si="6"/>
        <v>2930.4422120000004</v>
      </c>
      <c r="G56" s="14">
        <f t="shared" si="7"/>
        <v>0.19212253352944719</v>
      </c>
      <c r="I56" s="4"/>
    </row>
    <row r="57" spans="1:22" ht="14.1" customHeight="1">
      <c r="A57" s="210" t="s">
        <v>247</v>
      </c>
      <c r="B57" s="209">
        <v>1078.6840420000001</v>
      </c>
      <c r="C57" s="14">
        <f t="shared" si="4"/>
        <v>0.15315503463804914</v>
      </c>
      <c r="D57" s="209">
        <v>166.51613399999999</v>
      </c>
      <c r="E57" s="14">
        <f t="shared" si="5"/>
        <v>2.0282359068883329E-2</v>
      </c>
      <c r="F57" s="72">
        <f t="shared" si="6"/>
        <v>1245.2001760000001</v>
      </c>
      <c r="G57" s="14">
        <f t="shared" si="7"/>
        <v>8.1636488713135391E-2</v>
      </c>
      <c r="I57" s="4"/>
    </row>
    <row r="58" spans="1:22" ht="14.1" customHeight="1">
      <c r="A58" s="210" t="s">
        <v>246</v>
      </c>
      <c r="B58" s="209">
        <v>1056.0310380000001</v>
      </c>
      <c r="C58" s="14">
        <f t="shared" si="4"/>
        <v>0.1499386881666179</v>
      </c>
      <c r="D58" s="209">
        <v>1486.4673659999999</v>
      </c>
      <c r="E58" s="14">
        <f t="shared" si="5"/>
        <v>0.18105791995740914</v>
      </c>
      <c r="F58" s="72">
        <f t="shared" si="6"/>
        <v>2542.4984039999999</v>
      </c>
      <c r="G58" s="14">
        <f t="shared" si="7"/>
        <v>0.16668857446524385</v>
      </c>
      <c r="I58" s="4"/>
      <c r="N58" s="208"/>
      <c r="O58" s="208"/>
      <c r="P58" s="208"/>
      <c r="Q58" s="208"/>
      <c r="R58" s="208"/>
      <c r="S58" s="208"/>
      <c r="T58" s="208"/>
      <c r="U58" s="208"/>
      <c r="V58" s="208"/>
    </row>
    <row r="59" spans="1:22" ht="14.1" customHeight="1" thickBot="1">
      <c r="A59" s="207" t="s">
        <v>245</v>
      </c>
      <c r="B59" s="206">
        <v>1273.2948239999998</v>
      </c>
      <c r="C59" s="12">
        <f t="shared" si="4"/>
        <v>0.18078650029214821</v>
      </c>
      <c r="D59" s="206">
        <v>2118.6136310000002</v>
      </c>
      <c r="E59" s="12">
        <f t="shared" si="5"/>
        <v>0.25805596947243981</v>
      </c>
      <c r="F59" s="106">
        <f t="shared" si="6"/>
        <v>3391.9084549999998</v>
      </c>
      <c r="G59" s="12">
        <f t="shared" si="7"/>
        <v>0.22237669222960019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05" t="s">
        <v>129</v>
      </c>
      <c r="B60" s="94">
        <f>SUM(B52:B59)</f>
        <v>7043.0857499999993</v>
      </c>
      <c r="C60" s="204"/>
      <c r="D60" s="94">
        <f>SUM(D52:D59)</f>
        <v>8209.8997180000006</v>
      </c>
      <c r="E60" s="57"/>
      <c r="F60" s="94">
        <f>SUM(F52:F59)</f>
        <v>15252.985467999999</v>
      </c>
      <c r="G60" s="7"/>
      <c r="I60" s="4"/>
    </row>
    <row r="61" spans="1:22" ht="14.1" customHeight="1">
      <c r="A61" s="203"/>
      <c r="B61" s="45"/>
      <c r="C61" s="134"/>
      <c r="D61" s="45"/>
      <c r="E61" s="192"/>
      <c r="F61" s="45"/>
      <c r="G61" s="43"/>
      <c r="H61" s="4"/>
      <c r="I61" s="4"/>
    </row>
    <row r="62" spans="1:22" ht="20.100000000000001" customHeight="1">
      <c r="A62" s="202" t="s">
        <v>244</v>
      </c>
      <c r="B62" s="201" t="s">
        <v>129</v>
      </c>
      <c r="C62" s="200" t="s">
        <v>183</v>
      </c>
      <c r="D62" s="45"/>
      <c r="E62" s="192"/>
      <c r="F62" s="45"/>
      <c r="G62" s="191"/>
      <c r="H62" s="4"/>
      <c r="I62" s="174"/>
      <c r="J62" s="174"/>
      <c r="K62" s="174"/>
      <c r="L62" s="174"/>
      <c r="M62" s="174"/>
      <c r="N62" s="174"/>
      <c r="O62" s="4"/>
      <c r="P62" s="4"/>
    </row>
    <row r="63" spans="1:22" ht="14.1" customHeight="1">
      <c r="A63" s="199" t="s">
        <v>243</v>
      </c>
      <c r="B63" s="198">
        <v>16632</v>
      </c>
      <c r="C63" s="197">
        <f>B63/SUM($B$63:$B$64)</f>
        <v>0.9342770475227502</v>
      </c>
      <c r="D63" s="45"/>
      <c r="E63" s="192"/>
      <c r="F63" s="45"/>
      <c r="G63" s="191"/>
      <c r="H63" s="4"/>
      <c r="I63" s="174"/>
      <c r="J63" s="174"/>
      <c r="K63" s="174"/>
      <c r="L63" s="174"/>
      <c r="M63" s="174"/>
      <c r="N63" s="174"/>
      <c r="O63" s="174"/>
      <c r="P63" s="173"/>
    </row>
    <row r="64" spans="1:22" ht="14.1" customHeight="1">
      <c r="A64" s="196" t="s">
        <v>242</v>
      </c>
      <c r="B64" s="106">
        <v>1170</v>
      </c>
      <c r="C64" s="195">
        <f>B64/SUM($B$63:$B$64)</f>
        <v>6.5722952477249741E-2</v>
      </c>
      <c r="D64" s="45"/>
      <c r="E64" s="192"/>
      <c r="F64" s="45"/>
      <c r="G64" s="191"/>
      <c r="I64" s="4"/>
    </row>
    <row r="65" spans="1:22" ht="14.1" customHeight="1">
      <c r="A65" s="194"/>
      <c r="B65" s="134"/>
      <c r="C65" s="193"/>
      <c r="D65" s="45"/>
      <c r="E65" s="192"/>
      <c r="F65" s="45"/>
      <c r="G65" s="191"/>
      <c r="I65" s="4"/>
    </row>
    <row r="66" spans="1:22" ht="14.1" customHeight="1">
      <c r="A66" s="194"/>
      <c r="B66" s="134"/>
      <c r="C66" s="193"/>
      <c r="D66" s="45"/>
      <c r="E66" s="192"/>
      <c r="F66" s="45"/>
      <c r="G66" s="191"/>
      <c r="I66" s="4"/>
    </row>
    <row r="67" spans="1:22" ht="20.100000000000001" customHeight="1">
      <c r="A67" s="246" t="s">
        <v>241</v>
      </c>
      <c r="B67" s="247"/>
      <c r="C67" s="247"/>
      <c r="D67" s="247"/>
      <c r="E67" s="247"/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47"/>
      <c r="U67" s="247"/>
      <c r="V67" s="247"/>
    </row>
    <row r="68" spans="1:22" ht="14.45" customHeight="1">
      <c r="I68" s="3"/>
    </row>
    <row r="69" spans="1:22" ht="20.100000000000001" customHeight="1">
      <c r="A69" s="67" t="s">
        <v>240</v>
      </c>
      <c r="B69" s="248" t="s">
        <v>108</v>
      </c>
      <c r="C69" s="248"/>
      <c r="D69" s="248" t="s">
        <v>239</v>
      </c>
      <c r="E69" s="248"/>
      <c r="G69" s="249" t="s">
        <v>238</v>
      </c>
      <c r="H69" s="250"/>
      <c r="I69" s="251"/>
      <c r="M69" s="190"/>
      <c r="N69" s="190"/>
      <c r="O69" s="190"/>
    </row>
    <row r="70" spans="1:22" ht="14.45" customHeight="1">
      <c r="A70" s="189"/>
      <c r="B70" s="188">
        <v>2009</v>
      </c>
      <c r="C70" s="187" t="s">
        <v>183</v>
      </c>
      <c r="D70" s="188">
        <v>2009</v>
      </c>
      <c r="E70" s="187" t="s">
        <v>183</v>
      </c>
      <c r="G70" s="258" t="s">
        <v>237</v>
      </c>
      <c r="H70" s="259"/>
      <c r="I70" s="88">
        <v>4461.9657639999996</v>
      </c>
    </row>
    <row r="71" spans="1:22" ht="22.7" customHeight="1">
      <c r="A71" s="181" t="s">
        <v>179</v>
      </c>
      <c r="B71" s="45">
        <v>9576.4088379999994</v>
      </c>
      <c r="C71" s="14"/>
      <c r="D71" s="186">
        <v>17601.695788000001</v>
      </c>
      <c r="E71" s="185"/>
      <c r="G71" s="274" t="s">
        <v>236</v>
      </c>
      <c r="H71" s="285"/>
      <c r="I71" s="84">
        <v>8712.8070649999991</v>
      </c>
    </row>
    <row r="72" spans="1:22" ht="22.7" customHeight="1">
      <c r="A72" s="184" t="s">
        <v>235</v>
      </c>
      <c r="B72" s="45">
        <v>4666.1972590000005</v>
      </c>
      <c r="C72" s="14">
        <f t="shared" ref="C72:C79" si="8">SUM(B72/$B$71)</f>
        <v>0.48725961244304183</v>
      </c>
      <c r="D72" s="84">
        <v>4666.1972590000005</v>
      </c>
      <c r="E72" s="14">
        <f t="shared" ref="E72:E79" si="9">SUM(D72/$D$71)</f>
        <v>0.26509930152191313</v>
      </c>
      <c r="G72" s="274" t="s">
        <v>234</v>
      </c>
      <c r="H72" s="275"/>
      <c r="I72" s="84">
        <v>766.29393400000004</v>
      </c>
    </row>
    <row r="73" spans="1:22" ht="22.7" customHeight="1">
      <c r="A73" s="179" t="s">
        <v>233</v>
      </c>
      <c r="B73" s="45">
        <v>2057.7974660000004</v>
      </c>
      <c r="C73" s="14">
        <f t="shared" si="8"/>
        <v>0.21488195635868074</v>
      </c>
      <c r="D73" s="84">
        <v>2057.7974660000004</v>
      </c>
      <c r="E73" s="14">
        <f t="shared" si="9"/>
        <v>0.11690904619558923</v>
      </c>
      <c r="G73" s="276" t="s">
        <v>232</v>
      </c>
      <c r="H73" s="277"/>
      <c r="I73" s="170">
        <v>1320.9187069999998</v>
      </c>
    </row>
    <row r="74" spans="1:22" ht="22.7" customHeight="1">
      <c r="A74" s="183" t="s">
        <v>231</v>
      </c>
      <c r="B74" s="45">
        <v>2608.3997939999995</v>
      </c>
      <c r="C74" s="14">
        <f t="shared" si="8"/>
        <v>0.27237765618878435</v>
      </c>
      <c r="D74" s="84">
        <v>2608.3997939999995</v>
      </c>
      <c r="E74" s="14">
        <f t="shared" si="9"/>
        <v>0.14819025538313657</v>
      </c>
      <c r="H74" s="23"/>
      <c r="I74" s="182"/>
      <c r="J74" s="22"/>
      <c r="K74" s="22"/>
    </row>
    <row r="75" spans="1:22">
      <c r="A75" s="181" t="s">
        <v>230</v>
      </c>
      <c r="B75" s="45">
        <v>341.55424399999993</v>
      </c>
      <c r="C75" s="14">
        <f t="shared" si="8"/>
        <v>3.5666213690113545E-2</v>
      </c>
      <c r="D75" s="84">
        <v>786.96609799999999</v>
      </c>
      <c r="E75" s="14">
        <f t="shared" si="9"/>
        <v>4.4709674992594525E-2</v>
      </c>
      <c r="G75" s="278" t="s">
        <v>229</v>
      </c>
      <c r="H75" s="279"/>
      <c r="I75" s="280"/>
      <c r="J75" s="22"/>
      <c r="K75" s="22"/>
    </row>
    <row r="76" spans="1:22">
      <c r="A76" s="181" t="s">
        <v>228</v>
      </c>
      <c r="B76" s="45">
        <v>4568.6573349999999</v>
      </c>
      <c r="C76" s="14">
        <f t="shared" si="8"/>
        <v>0.4770741738668447</v>
      </c>
      <c r="D76" s="84">
        <v>12148.532430999998</v>
      </c>
      <c r="E76" s="14">
        <f t="shared" si="9"/>
        <v>0.69019102348549222</v>
      </c>
      <c r="G76" s="281" t="s">
        <v>182</v>
      </c>
      <c r="H76" s="282"/>
      <c r="I76" s="178">
        <v>1363.9397509999999</v>
      </c>
      <c r="J76" s="22"/>
      <c r="K76" s="22"/>
    </row>
    <row r="77" spans="1:22">
      <c r="A77" s="179" t="s">
        <v>227</v>
      </c>
      <c r="B77" s="45">
        <v>2149.2253960000003</v>
      </c>
      <c r="C77" s="14">
        <f t="shared" si="8"/>
        <v>0.22442916048776992</v>
      </c>
      <c r="D77" s="84">
        <v>4368.0892759999997</v>
      </c>
      <c r="E77" s="14">
        <f t="shared" si="9"/>
        <v>0.24816297978391122</v>
      </c>
      <c r="G77" s="281" t="s">
        <v>181</v>
      </c>
      <c r="H77" s="282"/>
      <c r="I77" s="180">
        <v>2166.2397759999999</v>
      </c>
      <c r="J77" s="22"/>
      <c r="K77" s="22"/>
    </row>
    <row r="78" spans="1:22">
      <c r="A78" s="179" t="s">
        <v>226</v>
      </c>
      <c r="B78" s="45">
        <v>1409.7363549999998</v>
      </c>
      <c r="C78" s="14">
        <f t="shared" si="8"/>
        <v>0.14720929096156032</v>
      </c>
      <c r="D78" s="84">
        <v>5241.1441870000008</v>
      </c>
      <c r="E78" s="14">
        <f t="shared" si="9"/>
        <v>0.29776359335633806</v>
      </c>
      <c r="G78" s="281" t="s">
        <v>225</v>
      </c>
      <c r="H78" s="282"/>
      <c r="I78" s="178">
        <v>908.3003490000001</v>
      </c>
      <c r="J78" s="22"/>
      <c r="K78" s="22"/>
    </row>
    <row r="79" spans="1:22" ht="15.75" thickBot="1">
      <c r="A79" s="177" t="s">
        <v>224</v>
      </c>
      <c r="B79" s="176">
        <v>1009.6955819999998</v>
      </c>
      <c r="C79" s="12">
        <f t="shared" si="8"/>
        <v>0.10543572220866787</v>
      </c>
      <c r="D79" s="170">
        <v>2539.2989689999999</v>
      </c>
      <c r="E79" s="12">
        <f t="shared" si="9"/>
        <v>0.14426445040205577</v>
      </c>
      <c r="G79" s="272" t="s">
        <v>223</v>
      </c>
      <c r="H79" s="273"/>
      <c r="I79" s="175">
        <v>226.66428500000001</v>
      </c>
      <c r="J79" s="22"/>
      <c r="K79" s="22"/>
    </row>
    <row r="80" spans="1:22" ht="14.1" customHeight="1">
      <c r="I80" s="4"/>
    </row>
    <row r="81" spans="1:22" ht="14.1" customHeight="1">
      <c r="A81" s="174"/>
      <c r="B81" s="173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44"/>
      <c r="B82" s="122"/>
      <c r="I82" s="4"/>
    </row>
    <row r="83" spans="1:22" ht="14.1" customHeight="1">
      <c r="A83" s="44"/>
      <c r="B83" s="122"/>
      <c r="I83" s="4"/>
    </row>
    <row r="84" spans="1:22" ht="14.1" customHeight="1">
      <c r="A84" s="44"/>
      <c r="B84" s="122"/>
      <c r="I84" s="4"/>
    </row>
    <row r="85" spans="1:22" ht="14.1" customHeight="1">
      <c r="I85" s="4"/>
    </row>
    <row r="86" spans="1:22" ht="20.100000000000001" customHeight="1">
      <c r="A86" s="172" t="s">
        <v>222</v>
      </c>
      <c r="B86" s="171"/>
      <c r="I86" s="4"/>
    </row>
    <row r="87" spans="1:22" ht="22.7" customHeight="1">
      <c r="A87" s="40" t="s">
        <v>179</v>
      </c>
      <c r="B87" s="84">
        <f>SUM(B88:B92)</f>
        <v>4590.6558189999996</v>
      </c>
      <c r="I87" s="4"/>
    </row>
    <row r="88" spans="1:22">
      <c r="A88" s="40" t="s">
        <v>221</v>
      </c>
      <c r="B88" s="84">
        <v>2369.1091160000001</v>
      </c>
      <c r="I88" s="4"/>
    </row>
    <row r="89" spans="1:22">
      <c r="A89" s="40" t="s">
        <v>220</v>
      </c>
      <c r="B89" s="84">
        <v>1254.110594</v>
      </c>
      <c r="I89" s="4"/>
    </row>
    <row r="90" spans="1:22">
      <c r="A90" s="40" t="s">
        <v>219</v>
      </c>
      <c r="B90" s="84">
        <v>730.40431699999999</v>
      </c>
      <c r="I90" s="4"/>
    </row>
    <row r="91" spans="1:22">
      <c r="A91" s="40" t="s">
        <v>218</v>
      </c>
      <c r="B91" s="84">
        <v>184.894811</v>
      </c>
      <c r="I91" s="4"/>
    </row>
    <row r="92" spans="1:22">
      <c r="A92" s="36" t="s">
        <v>217</v>
      </c>
      <c r="B92" s="170">
        <v>52.136981000000006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30" t="s">
        <v>216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9" ht="14.1" customHeight="1">
      <c r="F97" s="169"/>
      <c r="G97" s="169"/>
      <c r="H97" s="168"/>
      <c r="I97" s="4"/>
    </row>
    <row r="98" spans="1:9" ht="20.100000000000001" customHeight="1">
      <c r="A98" s="286" t="s">
        <v>215</v>
      </c>
      <c r="B98" s="288" t="s">
        <v>214</v>
      </c>
      <c r="C98" s="289"/>
      <c r="D98" s="288" t="s">
        <v>129</v>
      </c>
      <c r="E98" s="289"/>
      <c r="F98" s="292" t="s">
        <v>183</v>
      </c>
      <c r="H98" s="1"/>
      <c r="I98" s="1"/>
    </row>
    <row r="99" spans="1:9" ht="20.100000000000001" customHeight="1">
      <c r="A99" s="287"/>
      <c r="B99" s="290"/>
      <c r="C99" s="291"/>
      <c r="D99" s="290"/>
      <c r="E99" s="291"/>
      <c r="F99" s="293"/>
      <c r="H99" s="1"/>
      <c r="I99" s="1"/>
    </row>
    <row r="100" spans="1:9" ht="14.1" customHeight="1">
      <c r="A100" s="154" t="s">
        <v>213</v>
      </c>
      <c r="B100" s="294">
        <v>542.956187</v>
      </c>
      <c r="C100" s="295">
        <v>542.956187</v>
      </c>
      <c r="D100" s="296">
        <v>789.74519999999995</v>
      </c>
      <c r="E100" s="297">
        <v>789.74519999999995</v>
      </c>
      <c r="F100" s="167">
        <f t="shared" ref="F100:F106" si="10">B100/D100</f>
        <v>0.68750805576279539</v>
      </c>
      <c r="H100" s="1"/>
      <c r="I100" s="1"/>
    </row>
    <row r="101" spans="1:9" ht="14.1" customHeight="1">
      <c r="A101" s="151" t="s">
        <v>212</v>
      </c>
      <c r="B101" s="302">
        <v>695.56763000000001</v>
      </c>
      <c r="C101" s="303">
        <v>695.56763000000001</v>
      </c>
      <c r="D101" s="304">
        <v>706.74095</v>
      </c>
      <c r="E101" s="305">
        <v>706.74095</v>
      </c>
      <c r="F101" s="166">
        <f t="shared" si="10"/>
        <v>0.98419035998975302</v>
      </c>
      <c r="H101" s="1"/>
      <c r="I101" s="1"/>
    </row>
    <row r="102" spans="1:9" ht="14.1" customHeight="1">
      <c r="A102" s="151" t="s">
        <v>211</v>
      </c>
      <c r="B102" s="302">
        <v>585.88037899999995</v>
      </c>
      <c r="C102" s="303">
        <v>585.88037899999995</v>
      </c>
      <c r="D102" s="304">
        <v>596.15818300000001</v>
      </c>
      <c r="E102" s="305">
        <v>596.15818300000001</v>
      </c>
      <c r="F102" s="166">
        <f t="shared" si="10"/>
        <v>0.98275993806160666</v>
      </c>
      <c r="G102" s="4"/>
      <c r="H102" s="1"/>
      <c r="I102" s="1"/>
    </row>
    <row r="103" spans="1:9" ht="14.1" customHeight="1">
      <c r="A103" s="151" t="s">
        <v>210</v>
      </c>
      <c r="B103" s="302">
        <v>390.472891</v>
      </c>
      <c r="C103" s="303">
        <v>390.472891</v>
      </c>
      <c r="D103" s="304">
        <v>414.19027499999999</v>
      </c>
      <c r="E103" s="305">
        <v>414.19027499999999</v>
      </c>
      <c r="F103" s="166">
        <f t="shared" si="10"/>
        <v>0.94273795057114762</v>
      </c>
      <c r="H103" s="1"/>
      <c r="I103" s="1"/>
    </row>
    <row r="104" spans="1:9" ht="14.1" customHeight="1">
      <c r="A104" s="151" t="s">
        <v>209</v>
      </c>
      <c r="B104" s="302">
        <v>2046.9516469999999</v>
      </c>
      <c r="C104" s="303">
        <v>2046.9516469999999</v>
      </c>
      <c r="D104" s="304">
        <v>3083.4069869999998</v>
      </c>
      <c r="E104" s="305">
        <v>3083.4069869999998</v>
      </c>
      <c r="F104" s="166">
        <f t="shared" si="10"/>
        <v>0.66386035175706115</v>
      </c>
      <c r="H104" s="1"/>
      <c r="I104" s="1"/>
    </row>
    <row r="105" spans="1:9" ht="14.1" customHeight="1">
      <c r="A105" s="151" t="s">
        <v>208</v>
      </c>
      <c r="B105" s="302">
        <v>364.00059000000005</v>
      </c>
      <c r="C105" s="303">
        <v>364.00059000000005</v>
      </c>
      <c r="D105" s="304">
        <v>2403.9317400000004</v>
      </c>
      <c r="E105" s="305">
        <v>2403.9317400000004</v>
      </c>
      <c r="F105" s="166">
        <f t="shared" si="10"/>
        <v>0.15141885434733682</v>
      </c>
      <c r="I105" s="4"/>
    </row>
    <row r="106" spans="1:9" ht="14.1" customHeight="1">
      <c r="A106" s="147" t="s">
        <v>207</v>
      </c>
      <c r="B106" s="300">
        <v>155.81477999999998</v>
      </c>
      <c r="C106" s="301">
        <v>155.81477999999998</v>
      </c>
      <c r="D106" s="300">
        <v>9360.4564649999993</v>
      </c>
      <c r="E106" s="301">
        <v>9360.4564649999993</v>
      </c>
      <c r="F106" s="165">
        <f t="shared" si="10"/>
        <v>1.6646066415950154E-2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06" t="s">
        <v>206</v>
      </c>
      <c r="B113" s="237" t="s">
        <v>172</v>
      </c>
      <c r="C113" s="308" t="s">
        <v>205</v>
      </c>
      <c r="D113" s="239" t="s">
        <v>179</v>
      </c>
      <c r="E113" s="237" t="s">
        <v>172</v>
      </c>
      <c r="F113" s="237" t="s">
        <v>205</v>
      </c>
      <c r="G113" s="239" t="s">
        <v>179</v>
      </c>
      <c r="I113" s="4"/>
    </row>
    <row r="114" spans="1:9" ht="27.6" customHeight="1">
      <c r="A114" s="307"/>
      <c r="B114" s="238"/>
      <c r="C114" s="309"/>
      <c r="D114" s="310"/>
      <c r="E114" s="238"/>
      <c r="F114" s="238"/>
      <c r="G114" s="240"/>
      <c r="H114" s="1"/>
      <c r="I114" s="1"/>
    </row>
    <row r="115" spans="1:9" ht="14.1" customHeight="1">
      <c r="A115" s="70" t="s">
        <v>204</v>
      </c>
      <c r="B115" s="164">
        <v>5730.9942329999994</v>
      </c>
      <c r="C115" s="164">
        <v>6573.7513269999999</v>
      </c>
      <c r="D115" s="164">
        <f>SUM(D116:D122)</f>
        <v>12304.745559000001</v>
      </c>
      <c r="E115" s="163"/>
      <c r="F115" s="9"/>
      <c r="G115" s="9"/>
      <c r="H115" s="1"/>
      <c r="I115" s="1"/>
    </row>
    <row r="116" spans="1:9" ht="14.1" customHeight="1">
      <c r="A116" s="40" t="s">
        <v>203</v>
      </c>
      <c r="B116" s="161">
        <v>618.07750299999998</v>
      </c>
      <c r="C116" s="160">
        <v>713.74001699999997</v>
      </c>
      <c r="D116" s="162">
        <f t="shared" ref="D116:D122" si="11">SUM(B116:C116)</f>
        <v>1331.8175200000001</v>
      </c>
      <c r="E116" s="155">
        <f t="shared" ref="E116:E122" si="12">B116/$B$115</f>
        <v>0.10784821583679302</v>
      </c>
      <c r="F116" s="155">
        <f t="shared" ref="F116:F122" si="13">C116/$C$115</f>
        <v>0.10857423432926275</v>
      </c>
      <c r="G116" s="155">
        <f t="shared" ref="G116:G122" si="14">D116/$D$115</f>
        <v>0.10823608774468929</v>
      </c>
      <c r="H116" s="1"/>
      <c r="I116" s="1"/>
    </row>
    <row r="117" spans="1:9" ht="14.1" customHeight="1">
      <c r="A117" s="40" t="s">
        <v>202</v>
      </c>
      <c r="B117" s="161">
        <v>207.99704100000002</v>
      </c>
      <c r="C117" s="160">
        <v>425.58217499999995</v>
      </c>
      <c r="D117" s="159">
        <f t="shared" si="11"/>
        <v>633.57921599999997</v>
      </c>
      <c r="E117" s="155">
        <f t="shared" si="12"/>
        <v>3.6293360723052059E-2</v>
      </c>
      <c r="F117" s="155">
        <f t="shared" si="13"/>
        <v>6.4739621843015294E-2</v>
      </c>
      <c r="G117" s="155">
        <f t="shared" si="14"/>
        <v>5.1490639360403857E-2</v>
      </c>
      <c r="H117" s="1"/>
      <c r="I117" s="1"/>
    </row>
    <row r="118" spans="1:9" ht="14.1" customHeight="1">
      <c r="A118" s="40" t="s">
        <v>201</v>
      </c>
      <c r="B118" s="161">
        <v>294.3535</v>
      </c>
      <c r="C118" s="160">
        <v>448.28952400000003</v>
      </c>
      <c r="D118" s="159">
        <f t="shared" si="11"/>
        <v>742.64302399999997</v>
      </c>
      <c r="E118" s="155">
        <f t="shared" si="12"/>
        <v>5.1361681417347191E-2</v>
      </c>
      <c r="F118" s="155">
        <f t="shared" si="13"/>
        <v>6.8193867047992157E-2</v>
      </c>
      <c r="G118" s="155">
        <f t="shared" si="14"/>
        <v>6.0354195902637915E-2</v>
      </c>
      <c r="H118" s="1"/>
      <c r="I118" s="1"/>
    </row>
    <row r="119" spans="1:9" ht="14.1" customHeight="1">
      <c r="A119" s="40" t="s">
        <v>200</v>
      </c>
      <c r="B119" s="161">
        <v>990.93612599999994</v>
      </c>
      <c r="C119" s="160">
        <v>789.55192299999999</v>
      </c>
      <c r="D119" s="159">
        <f t="shared" si="11"/>
        <v>1780.488049</v>
      </c>
      <c r="E119" s="155">
        <f t="shared" si="12"/>
        <v>0.17290823995146046</v>
      </c>
      <c r="F119" s="155">
        <f t="shared" si="13"/>
        <v>0.12010675240438708</v>
      </c>
      <c r="G119" s="155">
        <f t="shared" si="14"/>
        <v>0.1446992983692951</v>
      </c>
      <c r="H119" s="1"/>
      <c r="I119" s="1"/>
    </row>
    <row r="120" spans="1:9" ht="14.1" customHeight="1">
      <c r="A120" s="40" t="s">
        <v>199</v>
      </c>
      <c r="B120" s="161">
        <v>1124.8458800000001</v>
      </c>
      <c r="C120" s="160">
        <v>1409.414456</v>
      </c>
      <c r="D120" s="159">
        <f t="shared" si="11"/>
        <v>2534.2603360000003</v>
      </c>
      <c r="E120" s="155">
        <f t="shared" si="12"/>
        <v>0.1962741252683442</v>
      </c>
      <c r="F120" s="155">
        <f t="shared" si="13"/>
        <v>0.21440033032755454</v>
      </c>
      <c r="G120" s="155">
        <f t="shared" si="14"/>
        <v>0.20595796344170469</v>
      </c>
      <c r="H120" s="1"/>
      <c r="I120" s="1"/>
    </row>
    <row r="121" spans="1:9" ht="14.1" customHeight="1">
      <c r="A121" s="40" t="s">
        <v>198</v>
      </c>
      <c r="B121" s="161">
        <v>929.83287800000005</v>
      </c>
      <c r="C121" s="160">
        <v>1192.56368</v>
      </c>
      <c r="D121" s="159">
        <f t="shared" si="11"/>
        <v>2122.3965579999999</v>
      </c>
      <c r="E121" s="155">
        <f t="shared" si="12"/>
        <v>0.16224634682859576</v>
      </c>
      <c r="F121" s="155">
        <f t="shared" si="13"/>
        <v>0.18141295900589516</v>
      </c>
      <c r="G121" s="155">
        <f t="shared" si="14"/>
        <v>0.17248601751440731</v>
      </c>
      <c r="H121" s="1"/>
      <c r="I121" s="1"/>
    </row>
    <row r="122" spans="1:9" ht="14.1" customHeight="1">
      <c r="A122" s="36" t="s">
        <v>197</v>
      </c>
      <c r="B122" s="158">
        <v>1564.9513030000001</v>
      </c>
      <c r="C122" s="157">
        <v>1594.6095529999998</v>
      </c>
      <c r="D122" s="156">
        <f t="shared" si="11"/>
        <v>3159.5608560000001</v>
      </c>
      <c r="E122" s="155">
        <f t="shared" si="12"/>
        <v>0.27306802962542787</v>
      </c>
      <c r="F122" s="155">
        <f t="shared" si="13"/>
        <v>0.24257223519401311</v>
      </c>
      <c r="G122" s="155">
        <f t="shared" si="14"/>
        <v>0.25677579766686176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30" t="s">
        <v>196</v>
      </c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11" t="s">
        <v>195</v>
      </c>
      <c r="B132" s="312"/>
      <c r="C132" s="313"/>
      <c r="I132" s="3"/>
    </row>
    <row r="133" spans="1:22">
      <c r="A133" s="154" t="s">
        <v>194</v>
      </c>
      <c r="B133" s="153">
        <v>5933.0319619999991</v>
      </c>
      <c r="C133" s="152">
        <f t="shared" ref="C133:C140" si="15">B133/SUM($B$133:$B$140)</f>
        <v>0.73889302686058367</v>
      </c>
      <c r="I133" s="3"/>
    </row>
    <row r="134" spans="1:22">
      <c r="A134" s="151" t="s">
        <v>193</v>
      </c>
      <c r="B134" s="84">
        <v>825.97637399999996</v>
      </c>
      <c r="C134" s="14">
        <f t="shared" si="15"/>
        <v>0.10286615460848743</v>
      </c>
      <c r="I134" s="3"/>
    </row>
    <row r="135" spans="1:22">
      <c r="A135" s="151" t="s">
        <v>192</v>
      </c>
      <c r="B135" s="84">
        <v>149.01287200000002</v>
      </c>
      <c r="C135" s="14">
        <f t="shared" si="15"/>
        <v>1.855789295228286E-2</v>
      </c>
      <c r="I135" s="3"/>
    </row>
    <row r="136" spans="1:22">
      <c r="A136" s="151" t="s">
        <v>191</v>
      </c>
      <c r="B136" s="84">
        <v>90.352769999999992</v>
      </c>
      <c r="C136" s="14">
        <f t="shared" si="15"/>
        <v>1.1252430820890653E-2</v>
      </c>
      <c r="I136" s="3"/>
    </row>
    <row r="137" spans="1:22">
      <c r="A137" s="151" t="s">
        <v>190</v>
      </c>
      <c r="B137" s="84">
        <v>221.45337800000001</v>
      </c>
      <c r="C137" s="14">
        <f t="shared" si="15"/>
        <v>2.7579550864877175E-2</v>
      </c>
      <c r="I137" s="3"/>
    </row>
    <row r="138" spans="1:22">
      <c r="A138" s="151" t="s">
        <v>189</v>
      </c>
      <c r="B138" s="150">
        <v>478.19039299999997</v>
      </c>
      <c r="C138" s="149">
        <f t="shared" si="15"/>
        <v>5.9553285598737196E-2</v>
      </c>
      <c r="I138" s="3"/>
    </row>
    <row r="139" spans="1:22">
      <c r="A139" s="151" t="s">
        <v>188</v>
      </c>
      <c r="B139" s="150">
        <v>307.05523299999999</v>
      </c>
      <c r="C139" s="149">
        <f t="shared" si="15"/>
        <v>3.8240308155742884E-2</v>
      </c>
      <c r="E139" s="148"/>
      <c r="I139" s="3"/>
    </row>
    <row r="140" spans="1:22">
      <c r="A140" s="147" t="s">
        <v>187</v>
      </c>
      <c r="B140" s="146">
        <v>24.549367000000004</v>
      </c>
      <c r="C140" s="145">
        <f t="shared" si="15"/>
        <v>3.057350138398147E-3</v>
      </c>
      <c r="I140" s="3"/>
    </row>
    <row r="141" spans="1:22">
      <c r="A141" s="44"/>
      <c r="B141" s="134"/>
      <c r="C141" s="41"/>
      <c r="I141" s="3"/>
    </row>
    <row r="142" spans="1:22" ht="22.15" customHeight="1">
      <c r="A142" s="44"/>
      <c r="B142" s="134"/>
      <c r="C142" s="41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44"/>
      <c r="B143" s="134"/>
      <c r="C143" s="41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14" t="s">
        <v>186</v>
      </c>
      <c r="B144" s="316" t="s">
        <v>185</v>
      </c>
      <c r="C144" s="316" t="s">
        <v>184</v>
      </c>
      <c r="D144" s="316" t="s">
        <v>183</v>
      </c>
      <c r="F144" s="4"/>
      <c r="H144" s="22"/>
      <c r="I144" s="23"/>
      <c r="J144" s="23"/>
      <c r="K144" s="22"/>
      <c r="L144" s="22"/>
      <c r="M144" s="22"/>
      <c r="N144" s="22"/>
      <c r="O144" s="22"/>
      <c r="P144" s="22"/>
      <c r="Q144" s="22"/>
    </row>
    <row r="145" spans="1:10">
      <c r="A145" s="315"/>
      <c r="B145" s="317"/>
      <c r="C145" s="317"/>
      <c r="D145" s="317"/>
      <c r="F145" s="4"/>
      <c r="H145" s="1"/>
      <c r="I145" s="3"/>
      <c r="J145" s="3"/>
    </row>
    <row r="146" spans="1:10" ht="13.9" customHeight="1">
      <c r="A146" s="51" t="s">
        <v>182</v>
      </c>
      <c r="B146" s="144">
        <v>1411.8770029999998</v>
      </c>
      <c r="C146" s="143">
        <v>333.22824600000001</v>
      </c>
      <c r="D146" s="142">
        <f>C146/B146</f>
        <v>0.23601790049129376</v>
      </c>
      <c r="H146" s="1"/>
      <c r="I146" s="3"/>
      <c r="J146" s="3"/>
    </row>
    <row r="147" spans="1:10" ht="13.9" customHeight="1">
      <c r="A147" s="40" t="s">
        <v>181</v>
      </c>
      <c r="B147" s="141">
        <v>7317.0779159999993</v>
      </c>
      <c r="C147" s="140">
        <v>1087.4542800000002</v>
      </c>
      <c r="D147" s="139">
        <f>C147/B147</f>
        <v>0.14861865521782974</v>
      </c>
      <c r="I147" s="3"/>
    </row>
    <row r="148" spans="1:10" ht="13.9" customHeight="1">
      <c r="A148" s="40" t="s">
        <v>180</v>
      </c>
      <c r="B148" s="141">
        <v>713.8637379999999</v>
      </c>
      <c r="C148" s="140">
        <v>53.614030999999997</v>
      </c>
      <c r="D148" s="139">
        <f>C148/B148</f>
        <v>7.5104012357047334E-2</v>
      </c>
      <c r="I148" s="3"/>
    </row>
    <row r="149" spans="1:10" ht="13.9" customHeight="1">
      <c r="A149" s="36" t="s">
        <v>179</v>
      </c>
      <c r="B149" s="138">
        <v>9442.8186580000001</v>
      </c>
      <c r="C149" s="138">
        <v>1474.2965599999998</v>
      </c>
      <c r="D149" s="137">
        <f>C149/B149</f>
        <v>0.15612886505566523</v>
      </c>
      <c r="E149" s="136">
        <f>1-D149</f>
        <v>0.84387113494433474</v>
      </c>
      <c r="H149" s="4"/>
      <c r="I149" s="4"/>
      <c r="J149" s="4"/>
    </row>
    <row r="150" spans="1:10" ht="13.9" customHeight="1">
      <c r="A150" s="44"/>
      <c r="B150" s="134"/>
      <c r="C150" s="41"/>
      <c r="H150" s="4"/>
      <c r="I150" s="4"/>
      <c r="J150" s="4"/>
    </row>
    <row r="151" spans="1:10" ht="13.9" customHeight="1">
      <c r="A151" s="44"/>
      <c r="B151" s="134"/>
      <c r="C151" s="41"/>
      <c r="F151" s="135" t="s">
        <v>178</v>
      </c>
      <c r="G151" s="135"/>
      <c r="H151" s="135"/>
      <c r="I151" s="4"/>
      <c r="J151" s="4"/>
    </row>
    <row r="152" spans="1:10" ht="13.9" customHeight="1">
      <c r="A152" s="44"/>
      <c r="B152" s="134"/>
      <c r="C152" s="41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33"/>
      <c r="B154" s="335"/>
      <c r="C154" s="335"/>
      <c r="D154" s="335"/>
      <c r="E154" s="8"/>
      <c r="F154" s="318"/>
      <c r="G154" s="318"/>
      <c r="H154" s="319"/>
      <c r="I154" s="319"/>
      <c r="J154" s="328"/>
    </row>
    <row r="155" spans="1:10" ht="13.9" customHeight="1">
      <c r="A155" s="334"/>
      <c r="B155" s="335"/>
      <c r="C155" s="335"/>
      <c r="D155" s="335"/>
      <c r="E155" s="8"/>
      <c r="F155" s="318"/>
      <c r="G155" s="318"/>
      <c r="H155" s="319"/>
      <c r="I155" s="319"/>
      <c r="J155" s="328"/>
    </row>
    <row r="156" spans="1:10" ht="13.9" customHeight="1">
      <c r="A156" s="44"/>
      <c r="B156" s="132"/>
      <c r="C156" s="132"/>
      <c r="D156" s="131"/>
      <c r="E156" s="8"/>
      <c r="F156" s="44"/>
      <c r="G156" s="44"/>
      <c r="H156" s="93"/>
      <c r="I156" s="93"/>
      <c r="J156" s="61"/>
    </row>
    <row r="157" spans="1:10" ht="13.9" customHeight="1">
      <c r="A157" s="44"/>
      <c r="B157" s="132"/>
      <c r="C157" s="132"/>
      <c r="D157" s="131"/>
      <c r="E157" s="8"/>
      <c r="F157" s="44"/>
      <c r="G157" s="44"/>
      <c r="H157" s="93"/>
      <c r="I157" s="93"/>
      <c r="J157" s="61"/>
    </row>
    <row r="158" spans="1:10" ht="13.9" customHeight="1">
      <c r="A158" s="44"/>
      <c r="B158" s="132"/>
      <c r="C158" s="132"/>
      <c r="D158" s="131"/>
      <c r="E158" s="8"/>
      <c r="F158" s="329"/>
      <c r="G158" s="329"/>
      <c r="H158" s="133"/>
      <c r="I158" s="93"/>
      <c r="J158" s="61"/>
    </row>
    <row r="159" spans="1:10" ht="13.9" customHeight="1">
      <c r="A159" s="44"/>
      <c r="B159" s="133"/>
      <c r="C159" s="132"/>
      <c r="D159" s="131"/>
      <c r="E159" s="61"/>
      <c r="F159" s="8"/>
      <c r="G159" s="8"/>
      <c r="H159" s="8"/>
      <c r="I159" s="8"/>
      <c r="J159" s="8"/>
    </row>
    <row r="160" spans="1:10" ht="13.9" customHeight="1">
      <c r="A160" s="44"/>
      <c r="B160" s="10"/>
      <c r="C160" s="10"/>
      <c r="D160" s="131"/>
      <c r="E160" s="8"/>
      <c r="F160" s="8"/>
      <c r="G160" s="8"/>
      <c r="H160" s="8"/>
      <c r="I160" s="8"/>
      <c r="J160" s="8"/>
    </row>
    <row r="161" spans="1:22" ht="13.9" customHeight="1">
      <c r="A161" s="44"/>
      <c r="B161" s="10"/>
      <c r="C161" s="45"/>
      <c r="D161" s="109"/>
      <c r="I161" s="3"/>
    </row>
    <row r="162" spans="1:22" ht="13.9" customHeight="1">
      <c r="A162" s="44"/>
      <c r="B162" s="10"/>
      <c r="C162" s="45"/>
      <c r="D162" s="109"/>
      <c r="I162" s="3"/>
    </row>
    <row r="163" spans="1:22" ht="13.9" customHeight="1">
      <c r="A163" s="44"/>
      <c r="B163" s="10"/>
      <c r="C163" s="45"/>
      <c r="D163" s="109"/>
      <c r="I163" s="3"/>
    </row>
    <row r="164" spans="1:22" ht="21.4" customHeight="1">
      <c r="A164" s="130" t="s">
        <v>177</v>
      </c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ht="37.9" customHeight="1">
      <c r="A165" s="47"/>
      <c r="B165" s="10"/>
      <c r="C165" s="45"/>
      <c r="D165" s="109"/>
      <c r="I165" s="3"/>
    </row>
    <row r="166" spans="1:22" ht="13.9" customHeight="1">
      <c r="A166" s="47"/>
      <c r="B166" s="10"/>
      <c r="C166" s="45"/>
      <c r="D166" s="109"/>
      <c r="I166" s="3"/>
    </row>
    <row r="167" spans="1:22" ht="13.9" customHeight="1">
      <c r="A167" s="56" t="s">
        <v>176</v>
      </c>
      <c r="B167" s="121"/>
      <c r="C167" s="120"/>
      <c r="D167" s="109"/>
      <c r="I167" s="3"/>
    </row>
    <row r="168" spans="1:22" ht="13.9" customHeight="1">
      <c r="A168" s="330" t="s">
        <v>175</v>
      </c>
      <c r="B168" s="129" t="s">
        <v>172</v>
      </c>
      <c r="C168" s="128">
        <v>164</v>
      </c>
      <c r="D168" s="109"/>
      <c r="I168" s="3"/>
    </row>
    <row r="169" spans="1:22" ht="13.9" customHeight="1">
      <c r="A169" s="274"/>
      <c r="B169" s="127" t="s">
        <v>171</v>
      </c>
      <c r="C169" s="113">
        <v>180</v>
      </c>
      <c r="D169" s="109"/>
      <c r="I169" s="3"/>
    </row>
    <row r="170" spans="1:22" ht="13.9" customHeight="1">
      <c r="A170" s="274" t="s">
        <v>174</v>
      </c>
      <c r="B170" s="127" t="s">
        <v>172</v>
      </c>
      <c r="C170" s="113">
        <v>839</v>
      </c>
      <c r="D170" s="109"/>
      <c r="I170" s="3"/>
    </row>
    <row r="171" spans="1:22" ht="13.9" customHeight="1">
      <c r="A171" s="331"/>
      <c r="B171" s="127" t="s">
        <v>171</v>
      </c>
      <c r="C171" s="113">
        <v>885</v>
      </c>
      <c r="D171" s="109"/>
      <c r="I171" s="3"/>
    </row>
    <row r="172" spans="1:22" ht="13.9" customHeight="1">
      <c r="A172" s="274" t="s">
        <v>173</v>
      </c>
      <c r="B172" s="127" t="s">
        <v>172</v>
      </c>
      <c r="C172" s="113">
        <v>135</v>
      </c>
      <c r="D172" s="109"/>
      <c r="I172" s="3"/>
    </row>
    <row r="173" spans="1:22" ht="13.9" customHeight="1">
      <c r="A173" s="332"/>
      <c r="B173" s="126" t="s">
        <v>171</v>
      </c>
      <c r="C173" s="110">
        <v>166</v>
      </c>
      <c r="D173" s="109"/>
      <c r="I173" s="3"/>
    </row>
    <row r="174" spans="1:22" ht="13.9" customHeight="1">
      <c r="A174" s="123"/>
      <c r="B174" s="125" t="s">
        <v>129</v>
      </c>
      <c r="C174" s="124">
        <f>SUM(C168:C173)</f>
        <v>2369</v>
      </c>
      <c r="D174" s="109"/>
      <c r="I174" s="3"/>
    </row>
    <row r="175" spans="1:22" ht="13.9" customHeight="1">
      <c r="A175" s="123"/>
      <c r="B175" s="122"/>
      <c r="C175" s="45"/>
      <c r="D175" s="109"/>
      <c r="I175" s="3"/>
    </row>
    <row r="176" spans="1:22" ht="13.9" customHeight="1">
      <c r="A176" s="123"/>
      <c r="B176" s="122"/>
      <c r="C176" s="45"/>
      <c r="D176" s="109"/>
      <c r="I176" s="3"/>
    </row>
    <row r="177" spans="1:9" ht="13.9" customHeight="1">
      <c r="A177" s="47"/>
      <c r="B177" s="10"/>
      <c r="C177" s="45"/>
      <c r="D177" s="109"/>
      <c r="I177" s="3"/>
    </row>
    <row r="178" spans="1:9" ht="13.9" customHeight="1">
      <c r="A178" s="56" t="s">
        <v>170</v>
      </c>
      <c r="B178" s="121"/>
      <c r="C178" s="120"/>
      <c r="D178" s="109"/>
      <c r="I178" s="3"/>
    </row>
    <row r="179" spans="1:9" ht="13.9" customHeight="1">
      <c r="A179" s="40" t="s">
        <v>169</v>
      </c>
      <c r="B179" s="114"/>
      <c r="C179" s="113">
        <v>151</v>
      </c>
      <c r="D179" s="109"/>
      <c r="I179" s="3"/>
    </row>
    <row r="180" spans="1:9" ht="13.9" customHeight="1">
      <c r="A180" s="40" t="s">
        <v>168</v>
      </c>
      <c r="B180" s="114"/>
      <c r="C180" s="113">
        <v>117</v>
      </c>
      <c r="D180" s="109"/>
      <c r="I180" s="3"/>
    </row>
    <row r="181" spans="1:9" ht="13.9" customHeight="1">
      <c r="A181" s="40" t="s">
        <v>167</v>
      </c>
      <c r="B181" s="114"/>
      <c r="C181" s="113">
        <v>658</v>
      </c>
      <c r="D181" s="109"/>
      <c r="I181" s="3"/>
    </row>
    <row r="182" spans="1:9" ht="13.9" customHeight="1">
      <c r="A182" s="40" t="s">
        <v>166</v>
      </c>
      <c r="B182" s="114"/>
      <c r="C182" s="113">
        <v>537</v>
      </c>
      <c r="D182" s="109"/>
      <c r="I182" s="3"/>
    </row>
    <row r="183" spans="1:9" ht="13.9" customHeight="1">
      <c r="A183" s="36" t="s">
        <v>165</v>
      </c>
      <c r="B183" s="111"/>
      <c r="C183" s="110">
        <v>904</v>
      </c>
      <c r="D183" s="109"/>
      <c r="I183" s="3"/>
    </row>
    <row r="184" spans="1:9" ht="13.9" customHeight="1">
      <c r="A184" s="47"/>
      <c r="B184" s="10"/>
      <c r="C184" s="45"/>
      <c r="D184" s="109"/>
      <c r="I184" s="3"/>
    </row>
    <row r="185" spans="1:9" ht="13.9" customHeight="1">
      <c r="A185" s="56" t="s">
        <v>164</v>
      </c>
      <c r="B185" s="119"/>
      <c r="C185" s="119"/>
      <c r="D185" s="118"/>
      <c r="I185" s="3"/>
    </row>
    <row r="186" spans="1:9" ht="13.9" customHeight="1">
      <c r="A186" s="51" t="s">
        <v>163</v>
      </c>
      <c r="B186" s="117"/>
      <c r="C186" s="116"/>
      <c r="D186" s="113">
        <v>86</v>
      </c>
      <c r="I186" s="3"/>
    </row>
    <row r="187" spans="1:9" ht="13.9" customHeight="1">
      <c r="A187" s="40" t="s">
        <v>162</v>
      </c>
      <c r="B187" s="115"/>
      <c r="C187" s="114"/>
      <c r="D187" s="113">
        <v>214</v>
      </c>
      <c r="I187" s="3"/>
    </row>
    <row r="188" spans="1:9" ht="13.9" customHeight="1">
      <c r="A188" s="40" t="s">
        <v>161</v>
      </c>
      <c r="B188" s="115"/>
      <c r="C188" s="114"/>
      <c r="D188" s="113">
        <v>364</v>
      </c>
      <c r="I188" s="3"/>
    </row>
    <row r="189" spans="1:9" ht="13.9" customHeight="1">
      <c r="A189" s="40" t="s">
        <v>160</v>
      </c>
      <c r="B189" s="115"/>
      <c r="C189" s="114"/>
      <c r="D189" s="113">
        <v>1176</v>
      </c>
      <c r="I189" s="3"/>
    </row>
    <row r="190" spans="1:9" ht="13.9" customHeight="1">
      <c r="A190" s="36" t="s">
        <v>159</v>
      </c>
      <c r="B190" s="112"/>
      <c r="C190" s="111"/>
      <c r="D190" s="110">
        <v>524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47"/>
      <c r="B197" s="10"/>
      <c r="C197" s="45"/>
      <c r="D197" s="109"/>
      <c r="I197" s="3"/>
    </row>
    <row r="198" spans="1:22" ht="20.100000000000001" customHeight="1">
      <c r="A198" s="25" t="s">
        <v>158</v>
      </c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108"/>
    </row>
    <row r="199" spans="1:22" ht="20.45" customHeight="1">
      <c r="I199" s="3"/>
    </row>
    <row r="200" spans="1:22" ht="14.45" customHeight="1">
      <c r="A200" s="349"/>
      <c r="B200" s="350"/>
      <c r="C200" s="350"/>
      <c r="D200" s="350"/>
      <c r="E200" s="350"/>
      <c r="F200" s="350"/>
      <c r="G200" s="351"/>
      <c r="H200" s="107"/>
      <c r="I200" s="3"/>
    </row>
    <row r="201" spans="1:22" ht="13.9" customHeight="1">
      <c r="A201" s="56" t="s">
        <v>149</v>
      </c>
      <c r="B201" s="55"/>
      <c r="C201" s="55"/>
      <c r="D201" s="55"/>
      <c r="E201" s="55"/>
      <c r="F201" s="55"/>
      <c r="G201" s="54"/>
      <c r="H201" s="1"/>
      <c r="I201" s="1"/>
    </row>
    <row r="202" spans="1:22" ht="13.9" customHeight="1">
      <c r="A202" s="352" t="s">
        <v>157</v>
      </c>
      <c r="B202" s="353"/>
      <c r="C202" s="353"/>
      <c r="D202" s="353"/>
      <c r="E202" s="353"/>
      <c r="F202" s="354"/>
      <c r="G202" s="75">
        <v>1620</v>
      </c>
      <c r="H202" s="1"/>
      <c r="I202" s="1"/>
    </row>
    <row r="203" spans="1:22" ht="14.45" customHeight="1">
      <c r="A203" s="355" t="s">
        <v>156</v>
      </c>
      <c r="B203" s="356"/>
      <c r="C203" s="356"/>
      <c r="D203" s="356"/>
      <c r="E203" s="356"/>
      <c r="F203" s="357"/>
      <c r="G203" s="106">
        <v>1066</v>
      </c>
      <c r="H203" s="1"/>
      <c r="I203" s="1"/>
    </row>
    <row r="204" spans="1:22">
      <c r="A204" s="44"/>
      <c r="B204" s="104"/>
      <c r="C204" s="104"/>
      <c r="D204" s="104"/>
      <c r="E204" s="104"/>
      <c r="F204" s="104"/>
      <c r="G204" s="104"/>
      <c r="H204" s="105"/>
      <c r="I204" s="3"/>
    </row>
    <row r="205" spans="1:22" ht="14.45" customHeight="1">
      <c r="A205" s="44"/>
      <c r="B205" s="104"/>
      <c r="C205" s="104"/>
      <c r="D205" s="104"/>
      <c r="E205" s="104"/>
      <c r="F205" s="104"/>
      <c r="G205" s="104"/>
      <c r="H205" s="104"/>
      <c r="I205" s="3"/>
    </row>
    <row r="206" spans="1:22">
      <c r="I206" s="3"/>
    </row>
    <row r="207" spans="1:22">
      <c r="A207" s="320"/>
      <c r="B207" s="324"/>
      <c r="C207" s="321"/>
      <c r="H207" s="1"/>
      <c r="I207" s="3"/>
      <c r="J207" s="3"/>
    </row>
    <row r="208" spans="1:22">
      <c r="A208" s="286" t="s">
        <v>155</v>
      </c>
      <c r="B208" s="359" t="s">
        <v>154</v>
      </c>
      <c r="C208" s="359" t="s">
        <v>153</v>
      </c>
      <c r="H208" s="1"/>
      <c r="I208" s="3"/>
      <c r="J208" s="3"/>
    </row>
    <row r="209" spans="1:18">
      <c r="A209" s="358"/>
      <c r="B209" s="360"/>
      <c r="C209" s="362"/>
      <c r="H209" s="1"/>
      <c r="I209" s="3"/>
      <c r="J209" s="3"/>
    </row>
    <row r="210" spans="1:18">
      <c r="A210" s="358"/>
      <c r="B210" s="360"/>
      <c r="C210" s="362"/>
      <c r="D210" s="3"/>
      <c r="E210" s="3"/>
      <c r="H210" s="1"/>
      <c r="I210" s="1"/>
    </row>
    <row r="211" spans="1:18">
      <c r="A211" s="287"/>
      <c r="B211" s="361"/>
      <c r="C211" s="363"/>
      <c r="H211" s="1"/>
      <c r="I211" s="1"/>
    </row>
    <row r="212" spans="1:18">
      <c r="A212" s="103" t="s">
        <v>152</v>
      </c>
      <c r="B212" s="102">
        <v>17148</v>
      </c>
      <c r="C212" s="101">
        <v>1856</v>
      </c>
      <c r="D212" s="100">
        <f>C212/B212</f>
        <v>0.10823419640774434</v>
      </c>
      <c r="E212" s="99">
        <f>1-D212</f>
        <v>0.89176580359225566</v>
      </c>
      <c r="H212" s="1"/>
      <c r="I212" s="1"/>
    </row>
    <row r="213" spans="1:18">
      <c r="A213" s="98" t="s">
        <v>151</v>
      </c>
      <c r="B213" s="97"/>
      <c r="C213" s="97"/>
      <c r="D213" s="96"/>
      <c r="H213" s="1"/>
      <c r="I213" s="1"/>
    </row>
    <row r="214" spans="1:18">
      <c r="A214" s="320"/>
      <c r="B214" s="321"/>
      <c r="H214" s="1"/>
      <c r="I214" s="3"/>
      <c r="J214" s="3"/>
    </row>
    <row r="215" spans="1:18" ht="14.45" customHeight="1">
      <c r="A215" s="322" t="s">
        <v>150</v>
      </c>
      <c r="B215" s="323"/>
      <c r="H215" s="1"/>
      <c r="I215" s="3"/>
      <c r="J215" s="3"/>
    </row>
    <row r="216" spans="1:18">
      <c r="A216" s="95">
        <v>2007</v>
      </c>
      <c r="B216" s="94">
        <v>37</v>
      </c>
      <c r="H216" s="1"/>
      <c r="I216" s="3"/>
      <c r="J216" s="3"/>
    </row>
    <row r="217" spans="1:18">
      <c r="A217" s="95">
        <v>2008</v>
      </c>
      <c r="B217" s="94">
        <v>41</v>
      </c>
      <c r="H217" s="1"/>
      <c r="I217" s="3"/>
      <c r="J217" s="3"/>
    </row>
    <row r="218" spans="1:18">
      <c r="A218" s="95">
        <v>2009</v>
      </c>
      <c r="B218" s="94">
        <v>304</v>
      </c>
      <c r="H218" s="1"/>
      <c r="I218" s="3"/>
      <c r="J218" s="3"/>
    </row>
    <row r="219" spans="1:18">
      <c r="A219" s="95">
        <v>2010</v>
      </c>
      <c r="B219" s="94">
        <v>401</v>
      </c>
      <c r="H219" s="1"/>
      <c r="I219" s="3"/>
      <c r="J219" s="3"/>
    </row>
    <row r="220" spans="1:18">
      <c r="A220" s="95">
        <v>2011</v>
      </c>
      <c r="B220" s="94">
        <v>394</v>
      </c>
      <c r="H220" s="1"/>
      <c r="I220" s="3"/>
      <c r="J220" s="3"/>
    </row>
    <row r="221" spans="1:18">
      <c r="H221" s="1"/>
      <c r="I221" s="3"/>
      <c r="J221" s="3"/>
    </row>
    <row r="222" spans="1:18">
      <c r="A222" s="320"/>
      <c r="B222" s="324"/>
      <c r="C222" s="324"/>
      <c r="D222" s="324"/>
      <c r="E222" s="324"/>
      <c r="F222" s="321"/>
      <c r="H222" s="1"/>
      <c r="I222" s="3"/>
      <c r="J222" s="3"/>
    </row>
    <row r="223" spans="1:18" ht="14.45" customHeight="1">
      <c r="A223" s="325" t="s">
        <v>149</v>
      </c>
      <c r="B223" s="326"/>
      <c r="C223" s="326"/>
      <c r="D223" s="326"/>
      <c r="E223" s="327"/>
      <c r="F223" s="65"/>
      <c r="H223" s="1"/>
      <c r="I223" s="3"/>
      <c r="J223" s="3"/>
    </row>
    <row r="224" spans="1:18" ht="14.45" customHeight="1">
      <c r="A224" s="345" t="s">
        <v>148</v>
      </c>
      <c r="B224" s="346"/>
      <c r="C224" s="346"/>
      <c r="D224" s="346"/>
      <c r="E224" s="347"/>
      <c r="F224" s="49">
        <v>4909</v>
      </c>
      <c r="H224" s="1"/>
      <c r="I224" s="348"/>
      <c r="J224" s="348"/>
      <c r="K224" s="348"/>
      <c r="L224" s="348"/>
      <c r="M224" s="348"/>
      <c r="N224" s="348"/>
      <c r="O224" s="348"/>
      <c r="P224" s="348"/>
      <c r="Q224" s="348"/>
      <c r="R224" s="348"/>
    </row>
    <row r="225" spans="1:22" ht="14.45" customHeight="1">
      <c r="A225" s="364" t="s">
        <v>147</v>
      </c>
      <c r="B225" s="365"/>
      <c r="C225" s="365"/>
      <c r="D225" s="365"/>
      <c r="E225" s="366"/>
      <c r="F225" s="38">
        <v>2124</v>
      </c>
      <c r="H225" s="1"/>
      <c r="I225" s="367"/>
      <c r="J225" s="367"/>
      <c r="K225" s="367"/>
      <c r="L225" s="367"/>
      <c r="M225" s="367"/>
      <c r="N225" s="367"/>
      <c r="O225" s="367"/>
      <c r="P225" s="367"/>
      <c r="Q225" s="367"/>
      <c r="R225" s="93"/>
    </row>
    <row r="226" spans="1:22" ht="14.45" customHeight="1">
      <c r="A226" s="364" t="s">
        <v>146</v>
      </c>
      <c r="B226" s="365"/>
      <c r="C226" s="365"/>
      <c r="D226" s="365"/>
      <c r="E226" s="366"/>
      <c r="F226" s="38">
        <v>486</v>
      </c>
      <c r="H226" s="1"/>
      <c r="I226" s="368"/>
      <c r="J226" s="368"/>
      <c r="K226" s="368"/>
      <c r="L226" s="368"/>
      <c r="M226" s="368"/>
      <c r="N226" s="368"/>
      <c r="O226" s="368"/>
      <c r="P226" s="368"/>
      <c r="Q226" s="368"/>
      <c r="R226" s="93"/>
    </row>
    <row r="227" spans="1:22" ht="14.45" customHeight="1">
      <c r="A227" s="369" t="s">
        <v>145</v>
      </c>
      <c r="B227" s="370"/>
      <c r="C227" s="370"/>
      <c r="D227" s="370"/>
      <c r="E227" s="371"/>
      <c r="F227" s="34">
        <v>1207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25" t="s">
        <v>144</v>
      </c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</row>
    <row r="232" spans="1:22" ht="20.85" customHeight="1">
      <c r="A232" s="89"/>
      <c r="B232" s="89"/>
      <c r="C232" s="89"/>
      <c r="D232" s="89"/>
      <c r="E232" s="89"/>
      <c r="F232" s="89"/>
      <c r="G232" s="89"/>
      <c r="H232" s="89"/>
      <c r="I232" s="89"/>
      <c r="J232" s="89"/>
      <c r="K232" s="89"/>
      <c r="L232" s="89"/>
      <c r="M232" s="89"/>
      <c r="N232" s="89"/>
      <c r="O232" s="89"/>
      <c r="P232" s="89"/>
      <c r="Q232" s="89"/>
      <c r="R232" s="89"/>
      <c r="S232" s="89"/>
      <c r="T232" s="89"/>
      <c r="U232" s="89"/>
      <c r="V232" s="89"/>
    </row>
    <row r="233" spans="1:22" ht="15" customHeight="1">
      <c r="A233" s="372" t="s">
        <v>143</v>
      </c>
      <c r="B233" s="373"/>
      <c r="C233" s="374"/>
      <c r="D233" s="89"/>
      <c r="E233" s="92" t="s">
        <v>142</v>
      </c>
      <c r="F233" s="91"/>
      <c r="G233" s="91"/>
      <c r="H233" s="91"/>
      <c r="I233" s="91"/>
      <c r="J233" s="91"/>
      <c r="K233" s="91"/>
      <c r="L233" s="90"/>
      <c r="M233" s="89"/>
      <c r="N233" s="89"/>
      <c r="O233" s="89"/>
      <c r="P233" s="89"/>
      <c r="Q233" s="89"/>
      <c r="R233" s="89"/>
      <c r="S233" s="89"/>
      <c r="T233" s="89"/>
      <c r="U233" s="89"/>
      <c r="V233" s="89"/>
    </row>
    <row r="234" spans="1:22">
      <c r="A234" s="51" t="s">
        <v>141</v>
      </c>
      <c r="B234" s="88">
        <v>6429.1866200000004</v>
      </c>
      <c r="C234" s="74">
        <f>B234/B236</f>
        <v>0.94543657153977312</v>
      </c>
      <c r="E234" s="51" t="s">
        <v>140</v>
      </c>
      <c r="F234" s="50"/>
      <c r="G234" s="50"/>
      <c r="H234" s="50"/>
      <c r="I234" s="50"/>
      <c r="J234" s="87"/>
      <c r="K234" s="86">
        <v>1320.350277</v>
      </c>
      <c r="L234" s="85">
        <f>K234/SUM(K234:K235)</f>
        <v>0.22705697132365496</v>
      </c>
    </row>
    <row r="235" spans="1:22">
      <c r="A235" s="40" t="s">
        <v>139</v>
      </c>
      <c r="B235" s="84">
        <v>371.04389099999997</v>
      </c>
      <c r="C235" s="71">
        <f>B235/B236</f>
        <v>5.4563428460226784E-2</v>
      </c>
      <c r="E235" s="40" t="s">
        <v>138</v>
      </c>
      <c r="F235" s="39"/>
      <c r="G235" s="39"/>
      <c r="H235" s="39"/>
      <c r="I235" s="39"/>
      <c r="J235" s="83"/>
      <c r="K235" s="82">
        <v>4494.7113319999999</v>
      </c>
      <c r="L235" s="81">
        <f>K235/SUM(K234:K235)</f>
        <v>0.7729430286763449</v>
      </c>
      <c r="M235" s="4"/>
      <c r="N235" s="4"/>
    </row>
    <row r="236" spans="1:22">
      <c r="A236" s="70" t="s">
        <v>137</v>
      </c>
      <c r="B236" s="69">
        <f>SUM(B234:B235)</f>
        <v>6800.2305110000007</v>
      </c>
      <c r="C236" s="68"/>
      <c r="E236" s="80" t="s">
        <v>136</v>
      </c>
      <c r="F236" s="35"/>
      <c r="G236" s="35"/>
      <c r="H236" s="35"/>
      <c r="I236" s="35"/>
      <c r="J236" s="79"/>
      <c r="K236" s="78">
        <v>752.12799100000007</v>
      </c>
      <c r="L236" s="77">
        <f>K236/SUM(K234:K235)</f>
        <v>0.12934136240894298</v>
      </c>
      <c r="M236" s="76">
        <f>1-L236</f>
        <v>0.87065863759105699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375" t="s">
        <v>135</v>
      </c>
      <c r="B239" s="376"/>
      <c r="C239" s="377"/>
      <c r="G239" s="4"/>
      <c r="H239" s="4"/>
      <c r="I239" s="4"/>
    </row>
    <row r="240" spans="1:22">
      <c r="A240" s="51" t="s">
        <v>134</v>
      </c>
      <c r="B240" s="75">
        <v>1499.718124</v>
      </c>
      <c r="C240" s="74">
        <f>B240/$B$245</f>
        <v>0.15660548225157245</v>
      </c>
      <c r="G240" s="4"/>
      <c r="H240" s="4"/>
      <c r="I240" s="4"/>
    </row>
    <row r="241" spans="1:9">
      <c r="A241" s="40" t="s">
        <v>133</v>
      </c>
      <c r="B241" s="72">
        <v>2677.3455770000005</v>
      </c>
      <c r="C241" s="73">
        <f>B241/$B$245</f>
        <v>0.27957720089551946</v>
      </c>
      <c r="G241" s="4"/>
      <c r="H241" s="4"/>
      <c r="I241" s="4"/>
    </row>
    <row r="242" spans="1:9">
      <c r="A242" s="40" t="s">
        <v>132</v>
      </c>
      <c r="B242" s="72">
        <v>2595.7974520000002</v>
      </c>
      <c r="C242" s="73">
        <f>B242/$B$245</f>
        <v>0.27106167838634659</v>
      </c>
      <c r="G242" s="4"/>
      <c r="H242" s="4"/>
      <c r="I242" s="4"/>
    </row>
    <row r="243" spans="1:9">
      <c r="A243" s="40" t="s">
        <v>131</v>
      </c>
      <c r="B243" s="72">
        <v>1703.4567890000001</v>
      </c>
      <c r="C243" s="73">
        <f>B243/$B$245</f>
        <v>0.17788054146104332</v>
      </c>
      <c r="G243" s="4"/>
      <c r="H243" s="4"/>
      <c r="I243" s="4"/>
    </row>
    <row r="244" spans="1:9">
      <c r="A244" s="40" t="s">
        <v>130</v>
      </c>
      <c r="B244" s="72">
        <v>1100.0908939999999</v>
      </c>
      <c r="C244" s="71">
        <f>B244/$B$245</f>
        <v>0.114875097005518</v>
      </c>
      <c r="G244" s="4"/>
      <c r="H244" s="4"/>
      <c r="I244" s="4"/>
    </row>
    <row r="245" spans="1:9">
      <c r="A245" s="70" t="s">
        <v>129</v>
      </c>
      <c r="B245" s="69">
        <f>SUM(B240:B244)</f>
        <v>9576.4088360000023</v>
      </c>
      <c r="C245" s="68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67" t="s">
        <v>128</v>
      </c>
      <c r="B250" s="66"/>
      <c r="C250" s="65"/>
      <c r="I250" s="4"/>
    </row>
    <row r="251" spans="1:9">
      <c r="A251" s="64" t="s">
        <v>127</v>
      </c>
      <c r="B251" s="62">
        <v>2631.4373930000002</v>
      </c>
      <c r="C251" s="63">
        <f>B251/$B$255</f>
        <v>0.27478331781669735</v>
      </c>
      <c r="I251" s="4"/>
    </row>
    <row r="252" spans="1:9">
      <c r="A252" s="64" t="s">
        <v>126</v>
      </c>
      <c r="B252" s="62">
        <v>2894.9096089999998</v>
      </c>
      <c r="C252" s="63">
        <f>B252/$B$255</f>
        <v>0.30229595021205125</v>
      </c>
      <c r="I252" s="4"/>
    </row>
    <row r="253" spans="1:9">
      <c r="A253" s="64" t="s">
        <v>125</v>
      </c>
      <c r="B253" s="62">
        <v>1913.6986229999998</v>
      </c>
      <c r="C253" s="63">
        <f>B253/$B$255</f>
        <v>0.19983468287257289</v>
      </c>
      <c r="I253" s="4"/>
    </row>
    <row r="254" spans="1:9">
      <c r="A254" s="64" t="s">
        <v>124</v>
      </c>
      <c r="B254" s="62">
        <v>2136.3632120000002</v>
      </c>
      <c r="C254" s="63">
        <f>B254/$B$255</f>
        <v>0.22308604909867844</v>
      </c>
      <c r="I254" s="4"/>
    </row>
    <row r="255" spans="1:9">
      <c r="A255" s="44"/>
      <c r="B255" s="62">
        <f>SUM(B251:B254)</f>
        <v>9576.4088370000009</v>
      </c>
      <c r="C255" s="61"/>
      <c r="I255" s="4"/>
    </row>
    <row r="256" spans="1:9">
      <c r="A256" s="1" t="s">
        <v>123</v>
      </c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246" t="s">
        <v>122</v>
      </c>
      <c r="B262" s="247"/>
      <c r="C262" s="247"/>
      <c r="D262" s="247"/>
      <c r="E262" s="247"/>
      <c r="F262" s="247"/>
      <c r="G262" s="247"/>
      <c r="H262" s="247"/>
      <c r="I262" s="247"/>
      <c r="J262" s="247"/>
      <c r="K262" s="247"/>
      <c r="L262" s="247"/>
      <c r="M262" s="247"/>
      <c r="N262" s="247"/>
      <c r="O262" s="247"/>
      <c r="P262" s="247"/>
      <c r="Q262" s="247"/>
      <c r="R262" s="247"/>
      <c r="S262" s="247"/>
      <c r="T262" s="247"/>
      <c r="U262" s="247"/>
      <c r="V262" s="247"/>
    </row>
    <row r="263" spans="1:22" ht="20.85" customHeight="1">
      <c r="A263" s="8"/>
      <c r="B263" s="8"/>
      <c r="C263" s="22"/>
      <c r="D263" s="22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56" t="s">
        <v>121</v>
      </c>
      <c r="B264" s="55"/>
      <c r="C264" s="55"/>
      <c r="D264" s="55"/>
      <c r="E264" s="54"/>
      <c r="G264" s="3"/>
      <c r="I264" s="1"/>
    </row>
    <row r="265" spans="1:22" ht="15.75" customHeight="1">
      <c r="A265" s="51" t="s">
        <v>120</v>
      </c>
      <c r="B265" s="50"/>
      <c r="C265" s="50"/>
      <c r="D265" s="58">
        <v>5553.3693459999995</v>
      </c>
      <c r="E265" s="57">
        <f>D265/SUM($D$265:$D$266)</f>
        <v>0.6916102785518502</v>
      </c>
      <c r="G265" s="3"/>
      <c r="I265" s="1"/>
    </row>
    <row r="266" spans="1:22">
      <c r="A266" s="36" t="s">
        <v>119</v>
      </c>
      <c r="B266" s="60"/>
      <c r="C266" s="59"/>
      <c r="D266" s="58">
        <v>2476.2529980000004</v>
      </c>
      <c r="E266" s="57">
        <f>D266/SUM($D$265:$D$266)</f>
        <v>0.30838972144814991</v>
      </c>
      <c r="G266" s="3"/>
      <c r="I266" s="1"/>
    </row>
    <row r="267" spans="1:22">
      <c r="A267" s="47"/>
      <c r="B267" s="47"/>
      <c r="C267" s="46"/>
      <c r="D267" s="45"/>
      <c r="E267" s="41"/>
      <c r="G267" s="3"/>
      <c r="I267" s="1"/>
    </row>
    <row r="268" spans="1:22">
      <c r="A268" s="47"/>
      <c r="B268" s="47"/>
      <c r="C268" s="46"/>
      <c r="D268" s="45"/>
      <c r="E268" s="41"/>
      <c r="G268" s="3"/>
      <c r="I268" s="1"/>
    </row>
    <row r="269" spans="1:22">
      <c r="A269" s="47"/>
      <c r="B269" s="47"/>
      <c r="C269" s="46"/>
      <c r="D269" s="45"/>
      <c r="E269" s="41"/>
      <c r="G269" s="3"/>
      <c r="I269" s="1"/>
    </row>
    <row r="270" spans="1:22">
      <c r="A270" s="47"/>
      <c r="B270" s="47"/>
      <c r="C270" s="46"/>
      <c r="D270" s="45"/>
      <c r="E270" s="41"/>
      <c r="G270" s="3"/>
      <c r="I270" s="1"/>
    </row>
    <row r="271" spans="1:22">
      <c r="A271" s="47"/>
      <c r="B271" s="47"/>
      <c r="C271" s="46"/>
      <c r="D271" s="45"/>
      <c r="E271" s="41"/>
      <c r="G271" s="3"/>
      <c r="I271" s="1"/>
    </row>
    <row r="272" spans="1:22" ht="33" customHeight="1">
      <c r="A272" s="47"/>
      <c r="B272" s="47"/>
      <c r="C272" s="46"/>
      <c r="D272" s="45"/>
      <c r="E272" s="41"/>
      <c r="G272" s="3"/>
      <c r="I272" s="1"/>
    </row>
    <row r="273" spans="1:14">
      <c r="A273" s="47"/>
      <c r="B273" s="47"/>
      <c r="C273" s="46"/>
      <c r="D273" s="45"/>
      <c r="E273" s="41"/>
      <c r="G273" s="3"/>
      <c r="I273" s="1"/>
    </row>
    <row r="274" spans="1:14" ht="16.5" customHeight="1">
      <c r="A274" s="47"/>
      <c r="B274" s="47"/>
      <c r="C274" s="46"/>
      <c r="D274" s="45"/>
      <c r="E274" s="41"/>
      <c r="G274" s="3"/>
      <c r="H274" s="56" t="s">
        <v>118</v>
      </c>
      <c r="I274" s="55"/>
      <c r="J274" s="55"/>
      <c r="K274" s="55"/>
      <c r="L274" s="54"/>
      <c r="M274" s="53"/>
      <c r="N274" s="52"/>
    </row>
    <row r="275" spans="1:14">
      <c r="A275" s="47"/>
      <c r="B275" s="47"/>
      <c r="C275" s="46"/>
      <c r="D275" s="45"/>
      <c r="E275" s="41"/>
      <c r="G275" s="3"/>
      <c r="H275" s="51" t="s">
        <v>117</v>
      </c>
      <c r="I275" s="50"/>
      <c r="J275" s="50"/>
      <c r="K275" s="50"/>
      <c r="L275" s="50"/>
      <c r="M275" s="49">
        <v>219.49631700000003</v>
      </c>
      <c r="N275" s="48">
        <f>M275/SUM($M$275:$M$279)</f>
        <v>2.7332416781122484E-2</v>
      </c>
    </row>
    <row r="276" spans="1:14">
      <c r="A276" s="47"/>
      <c r="B276" s="47"/>
      <c r="C276" s="46"/>
      <c r="D276" s="45"/>
      <c r="E276" s="41"/>
      <c r="G276" s="3"/>
      <c r="H276" s="40" t="s">
        <v>116</v>
      </c>
      <c r="I276" s="39"/>
      <c r="J276" s="39"/>
      <c r="K276" s="39"/>
      <c r="L276" s="39"/>
      <c r="M276" s="38">
        <v>841.45502399999998</v>
      </c>
      <c r="N276" s="37">
        <f>M276/SUM($M$275:$M$279)</f>
        <v>0.10478079875270717</v>
      </c>
    </row>
    <row r="277" spans="1:14">
      <c r="A277" s="44"/>
      <c r="B277" s="44"/>
      <c r="C277" s="43"/>
      <c r="D277" s="42"/>
      <c r="E277" s="41"/>
      <c r="H277" s="40" t="s">
        <v>115</v>
      </c>
      <c r="I277" s="39"/>
      <c r="J277" s="39"/>
      <c r="K277" s="39"/>
      <c r="L277" s="39"/>
      <c r="M277" s="38">
        <v>538.22065100000009</v>
      </c>
      <c r="N277" s="37">
        <f>M277/SUM($M$275:$M$279)</f>
        <v>6.7021038687127804E-2</v>
      </c>
    </row>
    <row r="278" spans="1:14">
      <c r="H278" s="40" t="s">
        <v>114</v>
      </c>
      <c r="I278" s="39"/>
      <c r="J278" s="39"/>
      <c r="K278" s="39"/>
      <c r="L278" s="39"/>
      <c r="M278" s="38">
        <v>4964.1142989999998</v>
      </c>
      <c r="N278" s="37">
        <f>M278/SUM($M$275:$M$279)</f>
        <v>0.6181481440046106</v>
      </c>
    </row>
    <row r="279" spans="1:14">
      <c r="H279" s="36" t="s">
        <v>113</v>
      </c>
      <c r="I279" s="35"/>
      <c r="J279" s="35"/>
      <c r="K279" s="35"/>
      <c r="L279" s="35"/>
      <c r="M279" s="34">
        <v>1467.3360559999999</v>
      </c>
      <c r="N279" s="33">
        <f>M279/SUM($M$275:$M$279)</f>
        <v>0.18271760177443191</v>
      </c>
    </row>
    <row r="280" spans="1:14">
      <c r="I280" s="1"/>
    </row>
    <row r="281" spans="1:14">
      <c r="H281" s="378" t="s">
        <v>112</v>
      </c>
      <c r="I281" s="379"/>
      <c r="J281" s="379"/>
      <c r="K281" s="379"/>
      <c r="L281" s="379"/>
      <c r="M281" s="379"/>
      <c r="N281" s="380"/>
    </row>
    <row r="282" spans="1:14">
      <c r="H282" s="32" t="s">
        <v>111</v>
      </c>
      <c r="I282" s="31"/>
      <c r="J282" s="31"/>
      <c r="K282" s="31"/>
      <c r="L282" s="31"/>
      <c r="M282" s="30">
        <v>2100.2868560000006</v>
      </c>
      <c r="N282" s="28">
        <f>M282/$M$285</f>
        <v>0.21931883773235381</v>
      </c>
    </row>
    <row r="283" spans="1:14" ht="15" customHeight="1">
      <c r="H283" s="336" t="s">
        <v>110</v>
      </c>
      <c r="I283" s="337"/>
      <c r="J283" s="337"/>
      <c r="K283" s="337"/>
      <c r="L283" s="338"/>
      <c r="M283" s="29">
        <v>5739.0693119999996</v>
      </c>
      <c r="N283" s="28">
        <f>M283/$M$285</f>
        <v>0.59929242883061629</v>
      </c>
    </row>
    <row r="284" spans="1:14" ht="14.45" customHeight="1">
      <c r="H284" s="339" t="s">
        <v>109</v>
      </c>
      <c r="I284" s="340"/>
      <c r="J284" s="340"/>
      <c r="K284" s="340"/>
      <c r="L284" s="341"/>
      <c r="M284" s="29">
        <v>1737.052668</v>
      </c>
      <c r="N284" s="28">
        <f>M284/$M$285</f>
        <v>0.18138873322818344</v>
      </c>
    </row>
    <row r="285" spans="1:14" ht="14.45" customHeight="1">
      <c r="H285" s="342" t="s">
        <v>108</v>
      </c>
      <c r="I285" s="343"/>
      <c r="J285" s="343"/>
      <c r="K285" s="343"/>
      <c r="L285" s="344"/>
      <c r="M285" s="27">
        <f>B71</f>
        <v>9576.4088379999994</v>
      </c>
      <c r="N285" s="26"/>
    </row>
    <row r="286" spans="1:14" ht="14.45" customHeight="1">
      <c r="I286" s="4"/>
    </row>
    <row r="287" spans="1:14" ht="14.45" customHeight="1">
      <c r="H287" s="1"/>
      <c r="I287" s="1"/>
    </row>
    <row r="288" spans="1:14">
      <c r="H288" s="1"/>
      <c r="I288" s="3"/>
    </row>
    <row r="289" spans="1:22" ht="15.75">
      <c r="A289" s="25" t="s">
        <v>107</v>
      </c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</row>
    <row r="290" spans="1:22">
      <c r="A290" s="22"/>
      <c r="B290" s="22"/>
      <c r="C290" s="22"/>
      <c r="D290" s="22"/>
      <c r="E290" s="22"/>
      <c r="F290" s="22"/>
      <c r="G290" s="22"/>
      <c r="H290" s="22"/>
      <c r="I290" s="23"/>
      <c r="J290" s="3"/>
      <c r="P290" s="22"/>
      <c r="Q290" s="22"/>
      <c r="R290" s="22"/>
      <c r="S290" s="22"/>
      <c r="T290" s="22"/>
      <c r="U290" s="22"/>
      <c r="V290" s="22"/>
    </row>
    <row r="291" spans="1:22" ht="24" customHeight="1">
      <c r="A291" s="325" t="s">
        <v>106</v>
      </c>
      <c r="B291" s="326"/>
      <c r="C291" s="326"/>
      <c r="D291" s="326"/>
      <c r="E291" s="326"/>
      <c r="F291" s="327"/>
      <c r="H291" s="1"/>
      <c r="I291" s="3"/>
      <c r="J291" s="3"/>
    </row>
    <row r="292" spans="1:22" ht="24" customHeight="1">
      <c r="A292" s="387" t="s">
        <v>105</v>
      </c>
      <c r="B292" s="388"/>
      <c r="C292" s="388"/>
      <c r="D292" s="388"/>
      <c r="E292" s="389"/>
      <c r="F292" s="21">
        <v>2518</v>
      </c>
      <c r="H292" s="1"/>
      <c r="I292" s="3"/>
      <c r="J292" s="3"/>
    </row>
    <row r="293" spans="1:22" ht="24" customHeight="1">
      <c r="A293" s="390" t="s">
        <v>104</v>
      </c>
      <c r="B293" s="391"/>
      <c r="C293" s="391"/>
      <c r="D293" s="391"/>
      <c r="E293" s="392"/>
      <c r="F293" s="20">
        <v>73</v>
      </c>
      <c r="H293" s="1"/>
      <c r="I293" s="3"/>
      <c r="J293" s="3"/>
    </row>
    <row r="294" spans="1:22" ht="24" customHeight="1">
      <c r="A294" s="390" t="s">
        <v>103</v>
      </c>
      <c r="B294" s="391"/>
      <c r="C294" s="391"/>
      <c r="D294" s="391"/>
      <c r="E294" s="392"/>
      <c r="F294" s="20">
        <v>15</v>
      </c>
      <c r="H294" s="1"/>
      <c r="I294" s="3"/>
      <c r="J294" s="3"/>
    </row>
    <row r="295" spans="1:22" ht="20.100000000000001" customHeight="1">
      <c r="A295" s="393" t="s">
        <v>102</v>
      </c>
      <c r="B295" s="394"/>
      <c r="C295" s="394"/>
      <c r="D295" s="394"/>
      <c r="E295" s="395"/>
      <c r="F295" s="19">
        <v>12</v>
      </c>
      <c r="H295" s="1"/>
      <c r="I295" s="3"/>
      <c r="J295" s="3"/>
    </row>
    <row r="296" spans="1:22" ht="20.100000000000001" customHeight="1">
      <c r="A296" s="393" t="s">
        <v>101</v>
      </c>
      <c r="B296" s="394"/>
      <c r="C296" s="394"/>
      <c r="D296" s="394"/>
      <c r="E296" s="395"/>
      <c r="F296" s="19">
        <v>0</v>
      </c>
      <c r="H296" s="1"/>
      <c r="I296" s="3"/>
      <c r="J296" s="3"/>
    </row>
    <row r="297" spans="1:22" ht="20.100000000000001" customHeight="1">
      <c r="A297" s="393" t="s">
        <v>100</v>
      </c>
      <c r="B297" s="394"/>
      <c r="C297" s="394"/>
      <c r="D297" s="394"/>
      <c r="E297" s="395"/>
      <c r="F297" s="19">
        <v>37</v>
      </c>
      <c r="H297" s="1"/>
      <c r="I297" s="3"/>
      <c r="J297" s="3"/>
    </row>
    <row r="298" spans="1:22" ht="20.100000000000001" customHeight="1">
      <c r="A298" s="393" t="s">
        <v>99</v>
      </c>
      <c r="B298" s="394"/>
      <c r="C298" s="394"/>
      <c r="D298" s="394"/>
      <c r="E298" s="395"/>
      <c r="F298" s="19">
        <v>262</v>
      </c>
      <c r="H298" s="1"/>
      <c r="I298" s="3"/>
      <c r="J298" s="3"/>
      <c r="L298" s="4"/>
    </row>
    <row r="299" spans="1:22" ht="20.100000000000001" customHeight="1">
      <c r="A299" s="393" t="s">
        <v>98</v>
      </c>
      <c r="B299" s="394"/>
      <c r="C299" s="394"/>
      <c r="D299" s="394"/>
      <c r="E299" s="395"/>
      <c r="F299" s="19">
        <v>403</v>
      </c>
      <c r="H299" s="1"/>
      <c r="I299" s="3"/>
      <c r="J299" s="3"/>
    </row>
    <row r="300" spans="1:22" ht="20.100000000000001" customHeight="1">
      <c r="A300" s="393" t="s">
        <v>97</v>
      </c>
      <c r="B300" s="394"/>
      <c r="C300" s="394"/>
      <c r="D300" s="394"/>
      <c r="E300" s="395"/>
      <c r="F300" s="19">
        <v>26</v>
      </c>
      <c r="H300" s="1"/>
      <c r="I300" s="3"/>
      <c r="J300" s="3"/>
    </row>
    <row r="301" spans="1:22" ht="20.100000000000001" customHeight="1">
      <c r="A301" s="393" t="s">
        <v>96</v>
      </c>
      <c r="B301" s="394"/>
      <c r="C301" s="394"/>
      <c r="D301" s="394"/>
      <c r="E301" s="395"/>
      <c r="F301" s="19">
        <v>135</v>
      </c>
      <c r="H301" s="1"/>
      <c r="I301" s="3"/>
      <c r="J301" s="3"/>
    </row>
    <row r="302" spans="1:22" ht="20.100000000000001" customHeight="1">
      <c r="A302" s="396" t="s">
        <v>95</v>
      </c>
      <c r="B302" s="397"/>
      <c r="C302" s="397"/>
      <c r="D302" s="397"/>
      <c r="E302" s="398"/>
      <c r="F302" s="19">
        <v>221</v>
      </c>
      <c r="H302" s="1"/>
      <c r="I302" s="3"/>
      <c r="J302" s="3"/>
    </row>
    <row r="303" spans="1:22" ht="20.100000000000001" customHeight="1">
      <c r="A303" s="396" t="s">
        <v>94</v>
      </c>
      <c r="B303" s="397"/>
      <c r="C303" s="397"/>
      <c r="D303" s="397"/>
      <c r="E303" s="398"/>
      <c r="F303" s="19">
        <v>150</v>
      </c>
      <c r="H303" s="1"/>
      <c r="I303" s="3"/>
      <c r="J303" s="3"/>
    </row>
    <row r="304" spans="1:22" ht="20.100000000000001" customHeight="1">
      <c r="A304" s="393" t="s">
        <v>93</v>
      </c>
      <c r="B304" s="394"/>
      <c r="C304" s="394"/>
      <c r="D304" s="394"/>
      <c r="E304" s="395"/>
      <c r="F304" s="19">
        <v>160</v>
      </c>
      <c r="H304" s="1"/>
      <c r="I304" s="3"/>
      <c r="J304" s="3"/>
    </row>
    <row r="305" spans="1:22" ht="20.100000000000001" customHeight="1">
      <c r="A305" s="393" t="s">
        <v>92</v>
      </c>
      <c r="B305" s="394"/>
      <c r="C305" s="394"/>
      <c r="D305" s="394"/>
      <c r="E305" s="395"/>
      <c r="F305" s="19">
        <v>621</v>
      </c>
      <c r="H305" s="1"/>
      <c r="I305" s="3"/>
      <c r="J305" s="3"/>
    </row>
    <row r="306" spans="1:22" ht="20.100000000000001" customHeight="1">
      <c r="A306" s="393" t="s">
        <v>91</v>
      </c>
      <c r="B306" s="394"/>
      <c r="C306" s="394"/>
      <c r="D306" s="394"/>
      <c r="E306" s="395"/>
      <c r="F306" s="19">
        <v>279</v>
      </c>
      <c r="H306" s="1"/>
      <c r="I306" s="3"/>
      <c r="J306" s="3"/>
    </row>
    <row r="307" spans="1:22" ht="20.100000000000001" customHeight="1">
      <c r="A307" s="393" t="s">
        <v>90</v>
      </c>
      <c r="B307" s="394"/>
      <c r="C307" s="394"/>
      <c r="D307" s="394"/>
      <c r="E307" s="395"/>
      <c r="F307" s="19">
        <v>124</v>
      </c>
      <c r="H307" s="1"/>
      <c r="I307" s="3"/>
      <c r="J307" s="3"/>
    </row>
    <row r="308" spans="1:22" ht="20.100000000000001" customHeight="1">
      <c r="A308" s="6"/>
      <c r="B308" s="6"/>
      <c r="C308" s="6"/>
      <c r="D308" s="6"/>
      <c r="E308" s="6"/>
      <c r="F308" s="6"/>
      <c r="H308" s="1"/>
      <c r="I308" s="3"/>
      <c r="J308" s="3"/>
    </row>
    <row r="309" spans="1:22" ht="20.100000000000001" customHeight="1">
      <c r="A309" s="399" t="s">
        <v>89</v>
      </c>
      <c r="B309" s="400"/>
      <c r="C309" s="400"/>
      <c r="D309" s="400"/>
      <c r="E309" s="400"/>
      <c r="F309" s="400"/>
      <c r="G309" s="327"/>
      <c r="H309" s="1"/>
      <c r="I309" s="3"/>
      <c r="J309" s="3" t="s">
        <v>88</v>
      </c>
    </row>
    <row r="310" spans="1:22" ht="20.100000000000001" customHeight="1">
      <c r="A310" s="401" t="s">
        <v>87</v>
      </c>
      <c r="B310" s="402"/>
      <c r="C310" s="402"/>
      <c r="D310" s="402"/>
      <c r="E310" s="403"/>
      <c r="F310" s="18">
        <v>2518</v>
      </c>
      <c r="G310" s="17"/>
      <c r="H310" s="1"/>
      <c r="I310" s="3"/>
      <c r="J310" s="3"/>
    </row>
    <row r="311" spans="1:22" ht="20.100000000000001" customHeight="1">
      <c r="A311" s="404" t="s">
        <v>86</v>
      </c>
      <c r="B311" s="405"/>
      <c r="C311" s="405"/>
      <c r="D311" s="405"/>
      <c r="E311" s="406"/>
      <c r="F311" s="16">
        <v>1489</v>
      </c>
      <c r="G311" s="14">
        <f>F311/$F$310</f>
        <v>0.59134233518665613</v>
      </c>
      <c r="H311" s="1"/>
      <c r="I311" s="3"/>
      <c r="J311" s="3"/>
    </row>
    <row r="312" spans="1:22" ht="14.45" customHeight="1">
      <c r="A312" s="407" t="s">
        <v>85</v>
      </c>
      <c r="B312" s="408"/>
      <c r="C312" s="408"/>
      <c r="D312" s="408"/>
      <c r="E312" s="409"/>
      <c r="F312" s="15">
        <v>967</v>
      </c>
      <c r="G312" s="14">
        <f>F312/$F$310</f>
        <v>0.38403494837172358</v>
      </c>
      <c r="H312" s="1"/>
      <c r="I312" s="3"/>
      <c r="J312" s="3"/>
    </row>
    <row r="313" spans="1:22" ht="14.45" customHeight="1">
      <c r="A313" s="381" t="s">
        <v>84</v>
      </c>
      <c r="B313" s="382"/>
      <c r="C313" s="382"/>
      <c r="D313" s="382"/>
      <c r="E313" s="383"/>
      <c r="F313" s="13">
        <v>62</v>
      </c>
      <c r="G313" s="12">
        <f>F313/$F$310</f>
        <v>2.4622716441620333E-2</v>
      </c>
      <c r="H313" s="1"/>
      <c r="I313" s="3"/>
      <c r="J313" s="3"/>
    </row>
    <row r="314" spans="1:22">
      <c r="H314" s="1"/>
      <c r="I314" s="3"/>
      <c r="J314" s="3"/>
    </row>
    <row r="315" spans="1:22" ht="20.100000000000001" customHeight="1">
      <c r="A315" s="424" t="s">
        <v>83</v>
      </c>
      <c r="B315" s="424"/>
      <c r="C315" s="424"/>
      <c r="D315" s="424"/>
      <c r="E315" s="424"/>
      <c r="F315" s="424"/>
      <c r="G315" s="424"/>
      <c r="H315" s="424"/>
      <c r="I315" s="424"/>
      <c r="J315" s="424"/>
      <c r="K315" s="424"/>
      <c r="L315" s="424"/>
      <c r="M315" s="424"/>
      <c r="N315" s="424"/>
      <c r="O315" s="424"/>
      <c r="P315" s="424"/>
      <c r="Q315" s="424"/>
      <c r="R315" s="424"/>
      <c r="S315" s="424"/>
      <c r="T315" s="424"/>
      <c r="U315" s="424"/>
      <c r="V315" s="424"/>
    </row>
    <row r="316" spans="1:22">
      <c r="H316" s="1"/>
      <c r="I316" s="3"/>
      <c r="J316" s="3"/>
    </row>
    <row r="317" spans="1:22">
      <c r="A317" s="384" t="s">
        <v>82</v>
      </c>
      <c r="B317" s="385"/>
      <c r="D317" s="384" t="s">
        <v>81</v>
      </c>
      <c r="E317" s="386"/>
      <c r="F317" s="386"/>
      <c r="G317" s="386"/>
      <c r="H317" s="386"/>
      <c r="I317" s="385"/>
      <c r="K317" s="413" t="s">
        <v>80</v>
      </c>
      <c r="L317" s="414"/>
      <c r="M317" s="414"/>
      <c r="N317" s="414"/>
      <c r="O317" s="414"/>
      <c r="P317" s="414"/>
      <c r="Q317" s="415"/>
    </row>
    <row r="318" spans="1:22">
      <c r="A318" s="11" t="s">
        <v>79</v>
      </c>
      <c r="B318" s="9">
        <v>1</v>
      </c>
      <c r="D318" s="416" t="s">
        <v>78</v>
      </c>
      <c r="E318" s="416"/>
      <c r="F318" s="416"/>
      <c r="G318" s="416"/>
      <c r="H318" s="416"/>
      <c r="I318" s="9">
        <v>27</v>
      </c>
      <c r="K318" s="417" t="s">
        <v>77</v>
      </c>
      <c r="L318" s="418"/>
      <c r="M318" s="418"/>
      <c r="N318" s="418"/>
      <c r="O318" s="418"/>
      <c r="P318" s="419"/>
      <c r="Q318" s="9">
        <v>1</v>
      </c>
    </row>
    <row r="319" spans="1:22">
      <c r="A319" s="11" t="s">
        <v>76</v>
      </c>
      <c r="B319" s="9">
        <v>1</v>
      </c>
      <c r="D319" s="420" t="s">
        <v>75</v>
      </c>
      <c r="E319" s="420"/>
      <c r="F319" s="420"/>
      <c r="G319" s="420"/>
      <c r="H319" s="420"/>
      <c r="I319" s="9">
        <v>11</v>
      </c>
      <c r="K319" s="417" t="s">
        <v>74</v>
      </c>
      <c r="L319" s="418"/>
      <c r="M319" s="418"/>
      <c r="N319" s="418"/>
      <c r="O319" s="418"/>
      <c r="P319" s="419"/>
      <c r="Q319" s="9">
        <v>2</v>
      </c>
    </row>
    <row r="320" spans="1:22">
      <c r="A320" s="11" t="s">
        <v>73</v>
      </c>
      <c r="B320" s="9">
        <v>1</v>
      </c>
      <c r="C320" s="10"/>
      <c r="D320" s="420" t="s">
        <v>72</v>
      </c>
      <c r="E320" s="420"/>
      <c r="F320" s="420"/>
      <c r="G320" s="420"/>
      <c r="H320" s="420"/>
      <c r="I320" s="9">
        <v>2</v>
      </c>
      <c r="K320" s="417" t="s">
        <v>71</v>
      </c>
      <c r="L320" s="418"/>
      <c r="M320" s="418"/>
      <c r="N320" s="418"/>
      <c r="O320" s="418"/>
      <c r="P320" s="419"/>
      <c r="Q320" s="9">
        <v>0</v>
      </c>
    </row>
    <row r="321" spans="1:17" ht="12.95" customHeight="1">
      <c r="A321" s="7" t="s">
        <v>70</v>
      </c>
      <c r="B321" s="7">
        <v>1</v>
      </c>
      <c r="C321" s="8"/>
      <c r="D321" s="421" t="s">
        <v>69</v>
      </c>
      <c r="E321" s="421"/>
      <c r="F321" s="421"/>
      <c r="G321" s="421"/>
      <c r="H321" s="421"/>
      <c r="I321" s="7">
        <v>1</v>
      </c>
      <c r="K321" s="410" t="s">
        <v>68</v>
      </c>
      <c r="L321" s="411"/>
      <c r="M321" s="411"/>
      <c r="N321" s="411"/>
      <c r="O321" s="411"/>
      <c r="P321" s="412"/>
      <c r="Q321" s="7">
        <v>0</v>
      </c>
    </row>
    <row r="322" spans="1:17" ht="12.95" customHeight="1">
      <c r="A322" s="7" t="s">
        <v>67</v>
      </c>
      <c r="B322" s="7">
        <v>4</v>
      </c>
      <c r="C322" s="8"/>
      <c r="D322" s="422" t="s">
        <v>66</v>
      </c>
      <c r="E322" s="422"/>
      <c r="F322" s="422"/>
      <c r="G322" s="422"/>
      <c r="H322" s="422"/>
      <c r="I322" s="7">
        <v>0</v>
      </c>
      <c r="K322" s="410" t="s">
        <v>65</v>
      </c>
      <c r="L322" s="411"/>
      <c r="M322" s="411"/>
      <c r="N322" s="411"/>
      <c r="O322" s="411"/>
      <c r="P322" s="412"/>
      <c r="Q322" s="7">
        <v>0</v>
      </c>
    </row>
    <row r="323" spans="1:17" ht="12.95" customHeight="1">
      <c r="A323" s="7" t="s">
        <v>64</v>
      </c>
      <c r="B323" s="7">
        <v>17</v>
      </c>
      <c r="D323" s="422" t="s">
        <v>63</v>
      </c>
      <c r="E323" s="422"/>
      <c r="F323" s="422"/>
      <c r="G323" s="422"/>
      <c r="H323" s="422"/>
      <c r="I323" s="7">
        <v>3</v>
      </c>
      <c r="K323" s="410" t="s">
        <v>62</v>
      </c>
      <c r="L323" s="411"/>
      <c r="M323" s="411"/>
      <c r="N323" s="411"/>
      <c r="O323" s="411"/>
      <c r="P323" s="412"/>
      <c r="Q323" s="7">
        <v>0</v>
      </c>
    </row>
    <row r="324" spans="1:17" ht="12.95" customHeight="1">
      <c r="A324" s="7" t="s">
        <v>61</v>
      </c>
      <c r="B324" s="7">
        <v>3</v>
      </c>
      <c r="D324" s="241" t="s">
        <v>60</v>
      </c>
      <c r="E324" s="241"/>
      <c r="F324" s="241"/>
      <c r="G324" s="241"/>
      <c r="H324" s="241"/>
      <c r="I324" s="7">
        <v>5</v>
      </c>
      <c r="K324" s="410" t="s">
        <v>59</v>
      </c>
      <c r="L324" s="411"/>
      <c r="M324" s="411"/>
      <c r="N324" s="411"/>
      <c r="O324" s="411"/>
      <c r="P324" s="412"/>
      <c r="Q324" s="7">
        <v>0</v>
      </c>
    </row>
    <row r="325" spans="1:17" ht="12.95" customHeight="1">
      <c r="A325" s="7" t="s">
        <v>58</v>
      </c>
      <c r="B325" s="7">
        <v>1</v>
      </c>
      <c r="D325" s="241" t="s">
        <v>57</v>
      </c>
      <c r="E325" s="241"/>
      <c r="F325" s="241"/>
      <c r="G325" s="241"/>
      <c r="H325" s="241"/>
      <c r="I325" s="7">
        <v>3</v>
      </c>
      <c r="K325" s="410" t="s">
        <v>56</v>
      </c>
      <c r="L325" s="411"/>
      <c r="M325" s="411"/>
      <c r="N325" s="411"/>
      <c r="O325" s="411"/>
      <c r="P325" s="412"/>
      <c r="Q325" s="7">
        <v>0</v>
      </c>
    </row>
    <row r="326" spans="1:17" ht="12.95" customHeight="1">
      <c r="A326" s="7" t="s">
        <v>55</v>
      </c>
      <c r="B326" s="7">
        <v>3</v>
      </c>
      <c r="D326" s="241" t="s">
        <v>54</v>
      </c>
      <c r="E326" s="241"/>
      <c r="F326" s="241"/>
      <c r="G326" s="241"/>
      <c r="H326" s="241"/>
      <c r="I326" s="7">
        <v>0</v>
      </c>
      <c r="K326" s="410" t="s">
        <v>53</v>
      </c>
      <c r="L326" s="411"/>
      <c r="M326" s="411"/>
      <c r="N326" s="411"/>
      <c r="O326" s="411"/>
      <c r="P326" s="412"/>
      <c r="Q326" s="7">
        <v>0</v>
      </c>
    </row>
    <row r="327" spans="1:17" ht="12.95" customHeight="1">
      <c r="A327" s="7" t="s">
        <v>52</v>
      </c>
      <c r="B327" s="7">
        <v>3</v>
      </c>
      <c r="D327" s="241" t="s">
        <v>51</v>
      </c>
      <c r="E327" s="241"/>
      <c r="F327" s="241"/>
      <c r="G327" s="241"/>
      <c r="H327" s="241"/>
      <c r="I327" s="7">
        <v>1</v>
      </c>
      <c r="K327" s="410" t="s">
        <v>50</v>
      </c>
      <c r="L327" s="411"/>
      <c r="M327" s="411"/>
      <c r="N327" s="411"/>
      <c r="O327" s="411"/>
      <c r="P327" s="412"/>
      <c r="Q327" s="7">
        <v>0</v>
      </c>
    </row>
    <row r="328" spans="1:17" ht="12.95" customHeight="1">
      <c r="A328" s="7" t="s">
        <v>49</v>
      </c>
      <c r="B328" s="7">
        <v>45</v>
      </c>
      <c r="D328" s="241" t="s">
        <v>48</v>
      </c>
      <c r="E328" s="241"/>
      <c r="F328" s="241"/>
      <c r="G328" s="241"/>
      <c r="H328" s="241"/>
      <c r="I328" s="7">
        <v>3</v>
      </c>
      <c r="K328" s="410" t="s">
        <v>47</v>
      </c>
      <c r="L328" s="411"/>
      <c r="M328" s="411"/>
      <c r="N328" s="411"/>
      <c r="O328" s="411"/>
      <c r="P328" s="412"/>
      <c r="Q328" s="7">
        <v>0</v>
      </c>
    </row>
    <row r="329" spans="1:17" ht="12.95" customHeight="1">
      <c r="A329" s="7" t="s">
        <v>46</v>
      </c>
      <c r="B329" s="7">
        <v>6</v>
      </c>
      <c r="D329" s="241" t="s">
        <v>45</v>
      </c>
      <c r="E329" s="241"/>
      <c r="F329" s="241"/>
      <c r="G329" s="241"/>
      <c r="H329" s="241"/>
      <c r="I329" s="7">
        <v>21</v>
      </c>
      <c r="K329" s="410" t="s">
        <v>44</v>
      </c>
      <c r="L329" s="411"/>
      <c r="M329" s="411"/>
      <c r="N329" s="411"/>
      <c r="O329" s="411"/>
      <c r="P329" s="412"/>
      <c r="Q329" s="7">
        <v>0</v>
      </c>
    </row>
    <row r="330" spans="1:17" ht="12.95" customHeight="1">
      <c r="A330" s="7" t="s">
        <v>43</v>
      </c>
      <c r="B330" s="7">
        <v>8</v>
      </c>
      <c r="D330" s="241" t="s">
        <v>42</v>
      </c>
      <c r="E330" s="241"/>
      <c r="F330" s="241"/>
      <c r="G330" s="241"/>
      <c r="H330" s="241"/>
      <c r="I330" s="7">
        <v>2</v>
      </c>
      <c r="K330" s="410" t="s">
        <v>41</v>
      </c>
      <c r="L330" s="411"/>
      <c r="M330" s="411"/>
      <c r="N330" s="411"/>
      <c r="O330" s="411"/>
      <c r="P330" s="412"/>
      <c r="Q330" s="7">
        <v>0</v>
      </c>
    </row>
    <row r="331" spans="1:17" ht="12.95" customHeight="1">
      <c r="A331" s="7" t="s">
        <v>40</v>
      </c>
      <c r="B331" s="7">
        <v>3</v>
      </c>
      <c r="D331" s="241" t="s">
        <v>39</v>
      </c>
      <c r="E331" s="241"/>
      <c r="F331" s="241"/>
      <c r="G331" s="241"/>
      <c r="H331" s="241"/>
      <c r="I331" s="7">
        <v>16</v>
      </c>
      <c r="K331" s="410" t="s">
        <v>38</v>
      </c>
      <c r="L331" s="411"/>
      <c r="M331" s="411"/>
      <c r="N331" s="411"/>
      <c r="O331" s="411"/>
      <c r="P331" s="412"/>
      <c r="Q331" s="7">
        <v>23</v>
      </c>
    </row>
    <row r="332" spans="1:17" ht="12.95" customHeight="1">
      <c r="A332" s="7" t="s">
        <v>37</v>
      </c>
      <c r="B332" s="7">
        <v>5</v>
      </c>
      <c r="D332" s="241" t="s">
        <v>36</v>
      </c>
      <c r="E332" s="241"/>
      <c r="F332" s="241"/>
      <c r="G332" s="241"/>
      <c r="H332" s="241"/>
      <c r="I332" s="7">
        <v>4</v>
      </c>
      <c r="K332" s="410" t="s">
        <v>35</v>
      </c>
      <c r="L332" s="411"/>
      <c r="M332" s="411"/>
      <c r="N332" s="411"/>
      <c r="O332" s="411"/>
      <c r="P332" s="412"/>
      <c r="Q332" s="7">
        <v>4</v>
      </c>
    </row>
    <row r="333" spans="1:17" ht="12.95" customHeight="1">
      <c r="A333" s="7" t="s">
        <v>34</v>
      </c>
      <c r="B333" s="7">
        <v>1</v>
      </c>
      <c r="D333" s="241" t="s">
        <v>33</v>
      </c>
      <c r="E333" s="241"/>
      <c r="F333" s="241"/>
      <c r="G333" s="241"/>
      <c r="H333" s="241"/>
      <c r="I333" s="7">
        <v>30</v>
      </c>
      <c r="K333" s="410" t="s">
        <v>32</v>
      </c>
      <c r="L333" s="411"/>
      <c r="M333" s="411"/>
      <c r="N333" s="411"/>
      <c r="O333" s="411"/>
      <c r="P333" s="412"/>
      <c r="Q333" s="7">
        <v>2</v>
      </c>
    </row>
    <row r="334" spans="1:17" ht="12.95" customHeight="1">
      <c r="A334" s="7" t="s">
        <v>31</v>
      </c>
      <c r="B334" s="7">
        <v>0</v>
      </c>
      <c r="D334" s="241" t="s">
        <v>30</v>
      </c>
      <c r="E334" s="241"/>
      <c r="F334" s="241"/>
      <c r="G334" s="241"/>
      <c r="H334" s="241"/>
      <c r="I334" s="7">
        <v>37</v>
      </c>
      <c r="K334" s="410" t="s">
        <v>29</v>
      </c>
      <c r="L334" s="411"/>
      <c r="M334" s="411"/>
      <c r="N334" s="411"/>
      <c r="O334" s="411"/>
      <c r="P334" s="412"/>
      <c r="Q334" s="7">
        <v>0</v>
      </c>
    </row>
    <row r="335" spans="1:17" ht="12.95" customHeight="1">
      <c r="A335" s="7" t="s">
        <v>28</v>
      </c>
      <c r="B335" s="7">
        <v>3</v>
      </c>
      <c r="D335" s="241" t="s">
        <v>27</v>
      </c>
      <c r="E335" s="241"/>
      <c r="F335" s="241"/>
      <c r="G335" s="241"/>
      <c r="H335" s="241"/>
      <c r="I335" s="7">
        <v>11</v>
      </c>
      <c r="K335" s="423" t="s">
        <v>26</v>
      </c>
      <c r="L335" s="423"/>
      <c r="M335" s="423"/>
      <c r="N335" s="423"/>
      <c r="O335" s="423"/>
      <c r="P335" s="423"/>
      <c r="Q335" s="7">
        <v>0</v>
      </c>
    </row>
    <row r="336" spans="1:17" ht="12.95" customHeight="1">
      <c r="A336" s="7" t="s">
        <v>25</v>
      </c>
      <c r="B336" s="7">
        <v>4</v>
      </c>
      <c r="D336" s="241" t="s">
        <v>24</v>
      </c>
      <c r="E336" s="241"/>
      <c r="F336" s="241"/>
      <c r="G336" s="241"/>
      <c r="H336" s="241"/>
      <c r="I336" s="7">
        <v>4</v>
      </c>
      <c r="K336" s="423" t="s">
        <v>23</v>
      </c>
      <c r="L336" s="423"/>
      <c r="M336" s="423"/>
      <c r="N336" s="423"/>
      <c r="O336" s="423"/>
      <c r="P336" s="423"/>
      <c r="Q336" s="7">
        <v>15</v>
      </c>
    </row>
    <row r="337" spans="1:17" ht="12.95" customHeight="1">
      <c r="A337" s="7" t="s">
        <v>22</v>
      </c>
      <c r="B337" s="7">
        <v>5</v>
      </c>
      <c r="D337" s="241" t="s">
        <v>21</v>
      </c>
      <c r="E337" s="241"/>
      <c r="F337" s="241"/>
      <c r="G337" s="241"/>
      <c r="H337" s="241"/>
      <c r="I337" s="7">
        <v>4</v>
      </c>
      <c r="K337" s="410" t="s">
        <v>20</v>
      </c>
      <c r="L337" s="411"/>
      <c r="M337" s="411"/>
      <c r="N337" s="411"/>
      <c r="O337" s="411"/>
      <c r="P337" s="412"/>
      <c r="Q337" s="7">
        <v>2</v>
      </c>
    </row>
    <row r="338" spans="1:17" ht="12.95" customHeight="1">
      <c r="A338" s="7" t="s">
        <v>19</v>
      </c>
      <c r="B338" s="7">
        <v>6</v>
      </c>
      <c r="D338" s="241" t="s">
        <v>18</v>
      </c>
      <c r="E338" s="241"/>
      <c r="F338" s="241"/>
      <c r="G338" s="241"/>
      <c r="H338" s="241"/>
      <c r="I338" s="7">
        <v>0</v>
      </c>
      <c r="K338" s="410" t="s">
        <v>17</v>
      </c>
      <c r="L338" s="411"/>
      <c r="M338" s="411"/>
      <c r="N338" s="411"/>
      <c r="O338" s="411"/>
      <c r="P338" s="412"/>
      <c r="Q338" s="7">
        <v>2</v>
      </c>
    </row>
    <row r="339" spans="1:17" ht="12.95" customHeight="1">
      <c r="A339" s="7" t="s">
        <v>16</v>
      </c>
      <c r="B339" s="7">
        <v>3</v>
      </c>
      <c r="D339" s="241" t="s">
        <v>15</v>
      </c>
      <c r="E339" s="241"/>
      <c r="F339" s="241"/>
      <c r="G339" s="241"/>
      <c r="H339" s="241"/>
      <c r="I339" s="7">
        <v>1</v>
      </c>
      <c r="K339" s="410" t="s">
        <v>14</v>
      </c>
      <c r="L339" s="411"/>
      <c r="M339" s="411"/>
      <c r="N339" s="411"/>
      <c r="O339" s="411"/>
      <c r="P339" s="412"/>
      <c r="Q339" s="7">
        <v>2</v>
      </c>
    </row>
    <row r="340" spans="1:17" ht="12.95" customHeight="1">
      <c r="A340" s="7" t="s">
        <v>13</v>
      </c>
      <c r="B340" s="7">
        <v>0</v>
      </c>
      <c r="D340" s="241" t="s">
        <v>12</v>
      </c>
      <c r="E340" s="241"/>
      <c r="F340" s="241"/>
      <c r="G340" s="241"/>
      <c r="H340" s="241"/>
      <c r="I340" s="7">
        <v>0</v>
      </c>
      <c r="K340" s="410" t="s">
        <v>11</v>
      </c>
      <c r="L340" s="411"/>
      <c r="M340" s="411"/>
      <c r="N340" s="411"/>
      <c r="O340" s="411"/>
      <c r="P340" s="412"/>
      <c r="Q340" s="7">
        <v>42</v>
      </c>
    </row>
    <row r="341" spans="1:17" ht="12.95" customHeight="1">
      <c r="A341" s="6"/>
      <c r="B341" s="6"/>
      <c r="D341" s="6"/>
      <c r="E341" s="6"/>
      <c r="F341" s="6"/>
      <c r="G341" s="6"/>
      <c r="H341" s="6"/>
      <c r="I341" s="6"/>
      <c r="K341" s="410" t="s">
        <v>10</v>
      </c>
      <c r="L341" s="411"/>
      <c r="M341" s="411"/>
      <c r="N341" s="411"/>
      <c r="O341" s="411"/>
      <c r="P341" s="412"/>
      <c r="Q341" s="7">
        <v>39</v>
      </c>
    </row>
    <row r="342" spans="1:17" ht="12.95" customHeight="1">
      <c r="A342" s="6"/>
      <c r="B342" s="6"/>
      <c r="D342" s="6"/>
      <c r="E342" s="6"/>
      <c r="F342" s="6"/>
      <c r="G342" s="6"/>
      <c r="H342" s="6"/>
      <c r="I342" s="6"/>
      <c r="K342" s="410" t="s">
        <v>9</v>
      </c>
      <c r="L342" s="411"/>
      <c r="M342" s="411"/>
      <c r="N342" s="411"/>
      <c r="O342" s="411"/>
      <c r="P342" s="412"/>
      <c r="Q342" s="7">
        <v>15</v>
      </c>
    </row>
    <row r="343" spans="1:17" ht="12.95" customHeight="1">
      <c r="A343" s="6"/>
      <c r="B343" s="6"/>
      <c r="D343" s="6"/>
      <c r="E343" s="6"/>
      <c r="F343" s="6"/>
      <c r="G343" s="6"/>
      <c r="H343" s="6"/>
      <c r="I343" s="6"/>
      <c r="K343" s="410" t="s">
        <v>8</v>
      </c>
      <c r="L343" s="411"/>
      <c r="M343" s="411"/>
      <c r="N343" s="411"/>
      <c r="O343" s="411"/>
      <c r="P343" s="412"/>
      <c r="Q343" s="7">
        <v>22</v>
      </c>
    </row>
    <row r="344" spans="1:17" ht="12.95" customHeight="1">
      <c r="A344" s="6"/>
      <c r="B344" s="6"/>
      <c r="D344" s="6"/>
      <c r="E344" s="6"/>
      <c r="F344" s="6"/>
      <c r="G344" s="6"/>
      <c r="H344" s="6"/>
      <c r="I344" s="6"/>
      <c r="K344" s="410" t="s">
        <v>7</v>
      </c>
      <c r="L344" s="411"/>
      <c r="M344" s="411"/>
      <c r="N344" s="411"/>
      <c r="O344" s="411"/>
      <c r="P344" s="412"/>
      <c r="Q344" s="7">
        <v>36</v>
      </c>
    </row>
    <row r="345" spans="1:17" ht="12.95" customHeight="1">
      <c r="H345" s="1"/>
      <c r="I345" s="1"/>
      <c r="K345" s="410" t="s">
        <v>6</v>
      </c>
      <c r="L345" s="411"/>
      <c r="M345" s="411"/>
      <c r="N345" s="411"/>
      <c r="O345" s="411"/>
      <c r="P345" s="412"/>
      <c r="Q345" s="7">
        <v>26</v>
      </c>
    </row>
    <row r="346" spans="1:17" ht="12.95" customHeight="1">
      <c r="H346" s="1"/>
      <c r="I346" s="1"/>
      <c r="K346" s="410" t="s">
        <v>5</v>
      </c>
      <c r="L346" s="411"/>
      <c r="M346" s="411"/>
      <c r="N346" s="411"/>
      <c r="O346" s="411"/>
      <c r="P346" s="412"/>
      <c r="Q346" s="7">
        <v>20</v>
      </c>
    </row>
    <row r="347" spans="1:17" ht="12.95" customHeight="1">
      <c r="H347" s="1"/>
      <c r="I347" s="1"/>
      <c r="K347" s="425" t="s">
        <v>4</v>
      </c>
      <c r="L347" s="425"/>
      <c r="M347" s="425"/>
      <c r="N347" s="425"/>
      <c r="O347" s="425"/>
      <c r="P347" s="425"/>
      <c r="Q347" s="7">
        <v>2</v>
      </c>
    </row>
    <row r="348" spans="1:17" ht="12.95" customHeight="1">
      <c r="H348" s="1"/>
      <c r="I348" s="1"/>
      <c r="K348" s="423" t="s">
        <v>3</v>
      </c>
      <c r="L348" s="423"/>
      <c r="M348" s="423"/>
      <c r="N348" s="423"/>
      <c r="O348" s="423"/>
      <c r="P348" s="423"/>
      <c r="Q348" s="7">
        <v>12</v>
      </c>
    </row>
    <row r="349" spans="1:17" ht="12.95" customHeight="1">
      <c r="H349" s="1"/>
      <c r="I349" s="1"/>
      <c r="K349" s="423" t="s">
        <v>2</v>
      </c>
      <c r="L349" s="423"/>
      <c r="M349" s="423"/>
      <c r="N349" s="423"/>
      <c r="O349" s="423"/>
      <c r="P349" s="423"/>
      <c r="Q349" s="7">
        <v>108</v>
      </c>
    </row>
    <row r="350" spans="1:17" ht="12.95" customHeight="1">
      <c r="H350" s="1"/>
      <c r="I350" s="1"/>
      <c r="K350" s="423" t="s">
        <v>1</v>
      </c>
      <c r="L350" s="423"/>
      <c r="M350" s="423"/>
      <c r="N350" s="423"/>
      <c r="O350" s="423"/>
      <c r="P350" s="423"/>
      <c r="Q350" s="7">
        <v>82</v>
      </c>
    </row>
    <row r="351" spans="1:17" ht="12.95" customHeight="1">
      <c r="H351" s="1"/>
      <c r="I351" s="1"/>
      <c r="K351" s="423" t="s">
        <v>0</v>
      </c>
      <c r="L351" s="423"/>
      <c r="M351" s="423"/>
      <c r="N351" s="423"/>
      <c r="O351" s="423"/>
      <c r="P351" s="423"/>
      <c r="Q351" s="7">
        <v>6</v>
      </c>
    </row>
    <row r="352" spans="1:17" ht="12.95" customHeight="1">
      <c r="H352" s="1"/>
      <c r="I352" s="1"/>
      <c r="K352" s="6"/>
      <c r="L352" s="6"/>
      <c r="M352" s="6"/>
      <c r="N352" s="6"/>
      <c r="O352" s="6"/>
      <c r="P352" s="6"/>
      <c r="Q352" s="6"/>
    </row>
    <row r="353" spans="4:22" ht="12.95" customHeight="1">
      <c r="I353" s="3"/>
      <c r="K353" s="6"/>
      <c r="L353" s="6"/>
      <c r="M353" s="6"/>
      <c r="N353" s="6"/>
      <c r="O353" s="6"/>
      <c r="P353" s="6"/>
      <c r="Q353" s="6"/>
    </row>
    <row r="354" spans="4:22" ht="12.95" customHeight="1">
      <c r="I354" s="3"/>
      <c r="K354" s="6"/>
      <c r="L354" s="6"/>
      <c r="M354" s="6"/>
      <c r="N354" s="6"/>
      <c r="O354" s="6"/>
      <c r="P354" s="6"/>
      <c r="Q354" s="6"/>
    </row>
    <row r="355" spans="4:22" ht="12.95" customHeight="1">
      <c r="I355" s="3"/>
      <c r="K355" s="6"/>
      <c r="L355" s="6"/>
      <c r="M355" s="6"/>
      <c r="N355" s="6"/>
      <c r="O355" s="6"/>
      <c r="P355" s="6"/>
      <c r="Q355" s="6"/>
      <c r="R355" s="5"/>
      <c r="S355" s="5"/>
      <c r="T355" s="5"/>
      <c r="U355" s="5"/>
      <c r="V355" s="5"/>
    </row>
    <row r="356" spans="4:22">
      <c r="D356" s="5"/>
      <c r="E356" s="5"/>
      <c r="F356" s="5"/>
      <c r="G356" s="5"/>
      <c r="H356" s="5"/>
      <c r="I356" s="5"/>
    </row>
    <row r="357" spans="4:22">
      <c r="I357" s="4"/>
    </row>
    <row r="358" spans="4:22">
      <c r="I358" s="3"/>
    </row>
    <row r="359" spans="4:22">
      <c r="I359" s="3"/>
    </row>
    <row r="360" spans="4:22">
      <c r="I360" s="3"/>
    </row>
    <row r="361" spans="4:22">
      <c r="I361" s="3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</sheetData>
  <mergeCells count="197">
    <mergeCell ref="K338:P338"/>
    <mergeCell ref="D333:H333"/>
    <mergeCell ref="K333:P333"/>
    <mergeCell ref="D334:H334"/>
    <mergeCell ref="K339:P339"/>
    <mergeCell ref="K340:P340"/>
    <mergeCell ref="K341:P341"/>
    <mergeCell ref="K342:P342"/>
    <mergeCell ref="K343:P343"/>
    <mergeCell ref="D336:H336"/>
    <mergeCell ref="K336:P336"/>
    <mergeCell ref="D337:H337"/>
    <mergeCell ref="K337:P337"/>
    <mergeCell ref="D338:H338"/>
    <mergeCell ref="K350:P350"/>
    <mergeCell ref="K351:P351"/>
    <mergeCell ref="A315:V315"/>
    <mergeCell ref="K344:P344"/>
    <mergeCell ref="K345:P345"/>
    <mergeCell ref="K346:P346"/>
    <mergeCell ref="K347:P347"/>
    <mergeCell ref="K348:P348"/>
    <mergeCell ref="K349:P349"/>
    <mergeCell ref="D339:H339"/>
    <mergeCell ref="K334:P334"/>
    <mergeCell ref="D335:H335"/>
    <mergeCell ref="K335:P335"/>
    <mergeCell ref="D330:H330"/>
    <mergeCell ref="K330:P330"/>
    <mergeCell ref="D331:H331"/>
    <mergeCell ref="K331:P331"/>
    <mergeCell ref="D332:H332"/>
    <mergeCell ref="K332:P332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K317:Q317"/>
    <mergeCell ref="D318:H318"/>
    <mergeCell ref="K318:P318"/>
    <mergeCell ref="D319:H319"/>
    <mergeCell ref="K319:P319"/>
    <mergeCell ref="D320:H320"/>
    <mergeCell ref="K320:P320"/>
    <mergeCell ref="D321:H321"/>
    <mergeCell ref="K321:P321"/>
    <mergeCell ref="D322:H322"/>
    <mergeCell ref="K322:P322"/>
    <mergeCell ref="D323:H323"/>
    <mergeCell ref="K323:P323"/>
    <mergeCell ref="A313:E313"/>
    <mergeCell ref="A317:B317"/>
    <mergeCell ref="D317:I317"/>
    <mergeCell ref="A291:F291"/>
    <mergeCell ref="A292:E292"/>
    <mergeCell ref="A293:E293"/>
    <mergeCell ref="A294:E294"/>
    <mergeCell ref="A295:E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A307:E307"/>
    <mergeCell ref="A309:G309"/>
    <mergeCell ref="A310:E310"/>
    <mergeCell ref="A311:E311"/>
    <mergeCell ref="A312:E312"/>
    <mergeCell ref="H283:L283"/>
    <mergeCell ref="H284:L284"/>
    <mergeCell ref="H285:L285"/>
    <mergeCell ref="A224:E224"/>
    <mergeCell ref="I224:R224"/>
    <mergeCell ref="A200:G200"/>
    <mergeCell ref="A202:F202"/>
    <mergeCell ref="A203:F203"/>
    <mergeCell ref="A207:C207"/>
    <mergeCell ref="A208:A211"/>
    <mergeCell ref="B208:B211"/>
    <mergeCell ref="C208:C211"/>
    <mergeCell ref="A225:E225"/>
    <mergeCell ref="I225:Q225"/>
    <mergeCell ref="A226:E226"/>
    <mergeCell ref="I226:Q226"/>
    <mergeCell ref="A227:E227"/>
    <mergeCell ref="A233:C233"/>
    <mergeCell ref="A239:C239"/>
    <mergeCell ref="A262:V262"/>
    <mergeCell ref="H281:N281"/>
    <mergeCell ref="A215:B215"/>
    <mergeCell ref="A222:F222"/>
    <mergeCell ref="A223:E223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D113:D114"/>
    <mergeCell ref="A132:C132"/>
    <mergeCell ref="A144:A145"/>
    <mergeCell ref="B144:B145"/>
    <mergeCell ref="C144:C145"/>
    <mergeCell ref="D144:D145"/>
    <mergeCell ref="F154:G155"/>
    <mergeCell ref="H154:H155"/>
    <mergeCell ref="A214:B214"/>
    <mergeCell ref="E2:I2"/>
    <mergeCell ref="F51:G51"/>
    <mergeCell ref="G79:H79"/>
    <mergeCell ref="G72:H72"/>
    <mergeCell ref="G73:H73"/>
    <mergeCell ref="G75:I75"/>
    <mergeCell ref="G76:H76"/>
    <mergeCell ref="E113:E114"/>
    <mergeCell ref="A1:I1"/>
    <mergeCell ref="G71:H71"/>
    <mergeCell ref="A98:A99"/>
    <mergeCell ref="B98:C99"/>
    <mergeCell ref="D98:E99"/>
    <mergeCell ref="F98:F99"/>
    <mergeCell ref="B100:C100"/>
    <mergeCell ref="D100:E100"/>
    <mergeCell ref="B8:C8"/>
    <mergeCell ref="B106:C106"/>
    <mergeCell ref="D106:E106"/>
    <mergeCell ref="B101:C101"/>
    <mergeCell ref="D101:E101"/>
    <mergeCell ref="B102:C102"/>
    <mergeCell ref="D102:E102"/>
    <mergeCell ref="B103:C103"/>
    <mergeCell ref="J1:V1"/>
    <mergeCell ref="J2:V2"/>
    <mergeCell ref="Q3:R3"/>
    <mergeCell ref="S3:T3"/>
    <mergeCell ref="U3:V3"/>
    <mergeCell ref="B9:C9"/>
    <mergeCell ref="K9:L9"/>
    <mergeCell ref="N9:P9"/>
    <mergeCell ref="G70:H70"/>
    <mergeCell ref="U10:V10"/>
    <mergeCell ref="A40:V40"/>
    <mergeCell ref="B42:C42"/>
    <mergeCell ref="D42:E42"/>
    <mergeCell ref="F42:G42"/>
    <mergeCell ref="B51:C51"/>
    <mergeCell ref="D51:E51"/>
    <mergeCell ref="S4:T4"/>
    <mergeCell ref="U4:V4"/>
    <mergeCell ref="R5:S5"/>
    <mergeCell ref="T5:U5"/>
    <mergeCell ref="B10:C10"/>
    <mergeCell ref="K10:L10"/>
    <mergeCell ref="S9:T9"/>
    <mergeCell ref="B6:C6"/>
    <mergeCell ref="K6:L6"/>
    <mergeCell ref="U6:V6"/>
    <mergeCell ref="F113:F114"/>
    <mergeCell ref="G113:G114"/>
    <mergeCell ref="D340:H340"/>
    <mergeCell ref="B4:C4"/>
    <mergeCell ref="K4:L4"/>
    <mergeCell ref="Q4:R4"/>
    <mergeCell ref="A67:V67"/>
    <mergeCell ref="B69:C69"/>
    <mergeCell ref="D69:E69"/>
    <mergeCell ref="G69:I69"/>
    <mergeCell ref="K8:L8"/>
    <mergeCell ref="U8:V8"/>
    <mergeCell ref="D103:E103"/>
    <mergeCell ref="G77:H77"/>
    <mergeCell ref="G78:H78"/>
    <mergeCell ref="B104:C104"/>
    <mergeCell ref="D104:E104"/>
    <mergeCell ref="B105:C105"/>
    <mergeCell ref="D105:E105"/>
    <mergeCell ref="A113:A114"/>
    <mergeCell ref="B113:B114"/>
    <mergeCell ref="C113:C114"/>
  </mergeCells>
  <conditionalFormatting sqref="R15:T15">
    <cfRule type="iconSet" priority="37">
      <iconSet iconSet="3Arrows">
        <cfvo type="percent" val="0"/>
        <cfvo type="percent" val="0"/>
        <cfvo type="percent" val="1"/>
      </iconSet>
    </cfRule>
  </conditionalFormatting>
  <conditionalFormatting sqref="J1:V1">
    <cfRule type="cellIs" dxfId="34" priority="35" operator="equal">
      <formula>"Votre quartier"</formula>
    </cfRule>
  </conditionalFormatting>
  <conditionalFormatting sqref="B4:C4 Q4:V4">
    <cfRule type="cellIs" dxfId="33" priority="34" operator="equal">
      <formula>0</formula>
    </cfRule>
  </conditionalFormatting>
  <conditionalFormatting sqref="B43:B48">
    <cfRule type="cellIs" dxfId="32" priority="33" operator="equal">
      <formula>0</formula>
    </cfRule>
  </conditionalFormatting>
  <conditionalFormatting sqref="D43:D48">
    <cfRule type="cellIs" dxfId="31" priority="32" operator="equal">
      <formula>0</formula>
    </cfRule>
  </conditionalFormatting>
  <conditionalFormatting sqref="B52:B59">
    <cfRule type="cellIs" dxfId="30" priority="31" operator="equal">
      <formula>0</formula>
    </cfRule>
  </conditionalFormatting>
  <conditionalFormatting sqref="D52:D59">
    <cfRule type="cellIs" dxfId="29" priority="30" operator="equal">
      <formula>0</formula>
    </cfRule>
  </conditionalFormatting>
  <conditionalFormatting sqref="B63:B64">
    <cfRule type="cellIs" dxfId="28" priority="29" operator="equal">
      <formula>0</formula>
    </cfRule>
  </conditionalFormatting>
  <conditionalFormatting sqref="B71:B79">
    <cfRule type="cellIs" dxfId="27" priority="28" operator="equal">
      <formula>0</formula>
    </cfRule>
  </conditionalFormatting>
  <conditionalFormatting sqref="D71:D79">
    <cfRule type="cellIs" dxfId="26" priority="27" operator="equal">
      <formula>0</formula>
    </cfRule>
  </conditionalFormatting>
  <conditionalFormatting sqref="I70:I73">
    <cfRule type="cellIs" dxfId="25" priority="26" operator="equal">
      <formula>0</formula>
    </cfRule>
  </conditionalFormatting>
  <conditionalFormatting sqref="I76:I79">
    <cfRule type="cellIs" dxfId="24" priority="25" operator="equal">
      <formula>0</formula>
    </cfRule>
  </conditionalFormatting>
  <conditionalFormatting sqref="B87:B92">
    <cfRule type="cellIs" dxfId="23" priority="24" operator="equal">
      <formula>0</formula>
    </cfRule>
  </conditionalFormatting>
  <conditionalFormatting sqref="B100:E106">
    <cfRule type="cellIs" dxfId="22" priority="23" operator="equal">
      <formula>0</formula>
    </cfRule>
  </conditionalFormatting>
  <conditionalFormatting sqref="B116:C122">
    <cfRule type="cellIs" dxfId="21" priority="22" operator="equal">
      <formula>0</formula>
    </cfRule>
  </conditionalFormatting>
  <conditionalFormatting sqref="B133:B140">
    <cfRule type="cellIs" dxfId="20" priority="21" operator="equal">
      <formula>0</formula>
    </cfRule>
  </conditionalFormatting>
  <conditionalFormatting sqref="B146:C149">
    <cfRule type="cellIs" dxfId="19" priority="20" operator="equal">
      <formula>0</formula>
    </cfRule>
  </conditionalFormatting>
  <conditionalFormatting sqref="C168:C173">
    <cfRule type="cellIs" dxfId="18" priority="19" operator="equal">
      <formula>0</formula>
    </cfRule>
  </conditionalFormatting>
  <conditionalFormatting sqref="C179:C183">
    <cfRule type="cellIs" dxfId="17" priority="18" operator="equal">
      <formula>0</formula>
    </cfRule>
  </conditionalFormatting>
  <conditionalFormatting sqref="D186:D190">
    <cfRule type="cellIs" dxfId="16" priority="17" operator="equal">
      <formula>0</formula>
    </cfRule>
  </conditionalFormatting>
  <conditionalFormatting sqref="G202:G203">
    <cfRule type="cellIs" dxfId="15" priority="16" operator="equal">
      <formula>0</formula>
    </cfRule>
  </conditionalFormatting>
  <conditionalFormatting sqref="B212:C212">
    <cfRule type="cellIs" dxfId="14" priority="15" operator="equal">
      <formula>0</formula>
    </cfRule>
  </conditionalFormatting>
  <conditionalFormatting sqref="B216:B220">
    <cfRule type="cellIs" dxfId="13" priority="14" operator="equal">
      <formula>0</formula>
    </cfRule>
  </conditionalFormatting>
  <conditionalFormatting sqref="F224:F227">
    <cfRule type="cellIs" dxfId="12" priority="13" operator="equal">
      <formula>0</formula>
    </cfRule>
  </conditionalFormatting>
  <conditionalFormatting sqref="B234:B235">
    <cfRule type="cellIs" dxfId="11" priority="12" operator="equal">
      <formula>0</formula>
    </cfRule>
  </conditionalFormatting>
  <conditionalFormatting sqref="B240:B244">
    <cfRule type="cellIs" dxfId="10" priority="11" operator="equal">
      <formula>0</formula>
    </cfRule>
  </conditionalFormatting>
  <conditionalFormatting sqref="D265:D266">
    <cfRule type="cellIs" dxfId="9" priority="10" operator="equal">
      <formula>0</formula>
    </cfRule>
  </conditionalFormatting>
  <conditionalFormatting sqref="M275:M279">
    <cfRule type="cellIs" dxfId="8" priority="9" operator="equal">
      <formula>0</formula>
    </cfRule>
  </conditionalFormatting>
  <conditionalFormatting sqref="M282:M285">
    <cfRule type="cellIs" dxfId="7" priority="8" operator="equal">
      <formula>0</formula>
    </cfRule>
  </conditionalFormatting>
  <conditionalFormatting sqref="F292:F295 F297:F307">
    <cfRule type="cellIs" dxfId="6" priority="7" operator="equal">
      <formula>0</formula>
    </cfRule>
  </conditionalFormatting>
  <conditionalFormatting sqref="F311:F313">
    <cfRule type="cellIs" dxfId="5" priority="6" operator="equal">
      <formula>0</formula>
    </cfRule>
  </conditionalFormatting>
  <conditionalFormatting sqref="B318:B333 B335:B339">
    <cfRule type="cellIs" dxfId="4" priority="5" operator="equal">
      <formula>0</formula>
    </cfRule>
  </conditionalFormatting>
  <conditionalFormatting sqref="Q318:Q319 Q336:Q351 Q331:Q333">
    <cfRule type="cellIs" dxfId="3" priority="4" operator="equal">
      <formula>0</formula>
    </cfRule>
  </conditionalFormatting>
  <conditionalFormatting sqref="K234:K236">
    <cfRule type="cellIs" dxfId="2" priority="3" operator="equal">
      <formula>0</formula>
    </cfRule>
  </conditionalFormatting>
  <conditionalFormatting sqref="B6:C6">
    <cfRule type="cellIs" dxfId="1" priority="2" operator="equal">
      <formula>0</formula>
    </cfRule>
  </conditionalFormatting>
  <conditionalFormatting sqref="B8:C8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19685039370078741" header="0" footer="0.31496062992125984"/>
  <pageSetup paperSize="9" scale="95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88" max="21" man="1"/>
    <brk id="314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6" id="{3B77B0CF-C159-4B32-866E-3440EE179924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quartier Port Marianne</vt:lpstr>
      <vt:lpstr>'quartier Port Marianne'!Impression_des_titres</vt:lpstr>
      <vt:lpstr>'quartier Port Marianne'!Zone_d_impression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2014-06-04T12:53:14Z</dcterms:created>
  <dcterms:modified xsi:type="dcterms:W3CDTF">2014-06-16T14:15:31Z</dcterms:modified>
</cp:coreProperties>
</file>